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mc:AlternateContent xmlns:mc="http://schemas.openxmlformats.org/markup-compatibility/2006">
    <mc:Choice Requires="x15">
      <x15ac:absPath xmlns:x15ac="http://schemas.microsoft.com/office/spreadsheetml/2010/11/ac" url="C:\Users\mblanco\OneDrive - Champlain Cable Corporation\Documents\"/>
    </mc:Choice>
  </mc:AlternateContent>
  <xr:revisionPtr revIDLastSave="0" documentId="13_ncr:1_{7F6D0548-AFF6-4753-BEC5-9C3F19465D4C}"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58920" yWindow="-525" windowWidth="29040" windowHeight="1572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List'!$B$2509:$B$2518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5" i="5"/>
  <c r="AD6" i="5"/>
  <c r="AD7" i="5"/>
  <c r="AD8" i="5"/>
  <c r="AD9" i="5"/>
  <c r="AD10" i="5"/>
  <c r="C11" i="5"/>
  <c r="AD11" i="5"/>
  <c r="C12" i="5"/>
  <c r="AD12" i="5"/>
  <c r="C13" i="5"/>
  <c r="AD13" i="5"/>
  <c r="C14"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AC5" i="5"/>
  <c r="AC6" i="5"/>
  <c r="AC7" i="5"/>
  <c r="AC8" i="5"/>
  <c r="AC9" i="5"/>
  <c r="AC10" i="5"/>
  <c r="B11" i="5"/>
  <c r="AC11" i="5"/>
  <c r="B12" i="5"/>
  <c r="AC12" i="5"/>
  <c r="B13" i="5"/>
  <c r="AC13" i="5"/>
  <c r="B14"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120" i="4"/>
  <c r="M120" i="4"/>
  <c r="B102" i="4"/>
  <c r="M102" i="4"/>
  <c r="B90" i="4"/>
  <c r="M90" i="4"/>
  <c r="B78" i="4"/>
  <c r="M78" i="4"/>
  <c r="B66" i="4"/>
  <c r="M66" i="4"/>
  <c r="B54" i="4"/>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A27" i="2"/>
  <c r="J2" i="5"/>
  <c r="AB2499" i="5"/>
  <c r="AB2500" i="5"/>
  <c r="AB2501" i="5"/>
  <c r="AB2502" i="5"/>
  <c r="V2499" i="5"/>
  <c r="E2499" i="5"/>
  <c r="X2499" i="5"/>
  <c r="V2500" i="5"/>
  <c r="E2500" i="5"/>
  <c r="X2500" i="5"/>
  <c r="V2501" i="5"/>
  <c r="E2501" i="5"/>
  <c r="X2501" i="5"/>
  <c r="V2502" i="5"/>
  <c r="E2502" i="5"/>
  <c r="X2502" i="5"/>
  <c r="T2499" i="5"/>
  <c r="T2500" i="5"/>
  <c r="T2501" i="5"/>
  <c r="T2502" i="5"/>
  <c r="S2499" i="5"/>
  <c r="S2500" i="5"/>
  <c r="S2501" i="5"/>
  <c r="S2502" i="5"/>
  <c r="R2499" i="5"/>
  <c r="R2500" i="5"/>
  <c r="R2501" i="5"/>
  <c r="R2502" i="5"/>
  <c r="V2498" i="5"/>
  <c r="J2498" i="5"/>
  <c r="J2499" i="5"/>
  <c r="J2500" i="5"/>
  <c r="J2501" i="5"/>
  <c r="J2502" i="5"/>
  <c r="I2498" i="5"/>
  <c r="I2499" i="5"/>
  <c r="I2500" i="5"/>
  <c r="I2501" i="5"/>
  <c r="I2502" i="5"/>
  <c r="H2498" i="5"/>
  <c r="H2499" i="5"/>
  <c r="H2500" i="5"/>
  <c r="H2501" i="5"/>
  <c r="H2502" i="5"/>
  <c r="F2499" i="5"/>
  <c r="G2499" i="5"/>
  <c r="F2500" i="5"/>
  <c r="G2500" i="5"/>
  <c r="F2501" i="5"/>
  <c r="G2501" i="5"/>
  <c r="F2502" i="5"/>
  <c r="G250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1" i="5"/>
  <c r="V11" i="5"/>
  <c r="E11" i="5"/>
  <c r="X11" i="5"/>
  <c r="T11" i="5"/>
  <c r="S11" i="5"/>
  <c r="R11" i="5"/>
  <c r="J11" i="5"/>
  <c r="I11" i="5"/>
  <c r="H11" i="5"/>
  <c r="G11" i="5"/>
  <c r="F11" i="5"/>
  <c r="AB10" i="5"/>
  <c r="V10" i="5"/>
  <c r="E10" i="5"/>
  <c r="X10" i="5"/>
  <c r="J10" i="5"/>
  <c r="S10" i="5"/>
  <c r="T10" i="5"/>
  <c r="R10" i="5"/>
  <c r="I10" i="5"/>
  <c r="H10" i="5"/>
  <c r="G10" i="5"/>
  <c r="F10" i="5"/>
  <c r="AB9" i="5"/>
  <c r="V9" i="5"/>
  <c r="E9" i="5"/>
  <c r="X9" i="5"/>
  <c r="J9" i="5"/>
  <c r="S9" i="5"/>
  <c r="T9" i="5"/>
  <c r="R9" i="5"/>
  <c r="I9" i="5"/>
  <c r="H9" i="5"/>
  <c r="G9" i="5"/>
  <c r="F9" i="5"/>
  <c r="AB8" i="5"/>
  <c r="V8" i="5"/>
  <c r="E8" i="5"/>
  <c r="X8" i="5"/>
  <c r="J8" i="5"/>
  <c r="S8" i="5"/>
  <c r="T8" i="5"/>
  <c r="R8" i="5"/>
  <c r="I8" i="5"/>
  <c r="H8" i="5"/>
  <c r="G8" i="5"/>
  <c r="F8" i="5"/>
  <c r="AB7" i="5"/>
  <c r="V7" i="5"/>
  <c r="E7" i="5"/>
  <c r="X7" i="5"/>
  <c r="J7" i="5"/>
  <c r="S7" i="5"/>
  <c r="T7" i="5"/>
  <c r="R7" i="5"/>
  <c r="I7" i="5"/>
  <c r="H7" i="5"/>
  <c r="G7" i="5"/>
  <c r="F7" i="5"/>
  <c r="AB6" i="5"/>
  <c r="V6" i="5"/>
  <c r="E6" i="5"/>
  <c r="X6" i="5"/>
  <c r="J6" i="5"/>
  <c r="S6" i="5"/>
  <c r="T6" i="5"/>
  <c r="R6" i="5"/>
  <c r="I6" i="5"/>
  <c r="H6" i="5"/>
  <c r="G6" i="5"/>
  <c r="F6" i="5"/>
  <c r="AB5" i="5"/>
  <c r="V5" i="5"/>
  <c r="E5" i="5"/>
  <c r="X5" i="5"/>
  <c r="J5" i="5"/>
  <c r="S5" i="5"/>
  <c r="T5" i="5"/>
  <c r="R5" i="5"/>
  <c r="I5" i="5"/>
  <c r="H5" i="5"/>
  <c r="G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A98" i="6"/>
  <c r="B114" i="4"/>
  <c r="A93" i="6"/>
  <c r="A83" i="6"/>
  <c r="A72" i="6"/>
  <c r="A61" i="6"/>
  <c r="A50" i="6"/>
  <c r="A39" i="6"/>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AA13" i="4" a="1"/>
  <c r="AA13" i="4"/>
  <c r="S43" i="4"/>
  <c r="S42" i="4"/>
  <c r="T43" i="4"/>
  <c r="T42" i="4"/>
  <c r="U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D4" i="5"/>
  <c r="E4"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E2498" i="5"/>
  <c r="V2503" i="5"/>
  <c r="E2503"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503"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2" i="13"/>
  <c r="C4" i="8"/>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T140" i="5"/>
  <c r="J141" i="5"/>
  <c r="T141" i="5"/>
  <c r="J142" i="5"/>
  <c r="S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T154"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T189"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T288"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T346"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T393" i="5"/>
  <c r="T394" i="5"/>
  <c r="J395" i="5"/>
  <c r="T395" i="5"/>
  <c r="J396" i="5"/>
  <c r="T396" i="5"/>
  <c r="J397"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503" i="5"/>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503" i="5"/>
  <c r="I124" i="6"/>
  <c r="K5" i="8"/>
  <c r="J5" i="8"/>
  <c r="C5" i="3"/>
  <c r="S2503" i="5"/>
  <c r="R2503" i="5"/>
  <c r="J2503" i="5"/>
  <c r="I2503" i="5"/>
  <c r="H2503" i="5"/>
  <c r="G2503" i="5"/>
  <c r="F2503" i="5"/>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G78" i="5"/>
  <c r="B112" i="6"/>
  <c r="I101" i="5"/>
  <c r="I112" i="5"/>
  <c r="G117" i="5"/>
  <c r="R144" i="5"/>
  <c r="I149" i="5"/>
  <c r="R160" i="5"/>
  <c r="I165" i="5"/>
  <c r="G181" i="5"/>
  <c r="G184" i="5"/>
  <c r="R215" i="5"/>
  <c r="H245" i="5"/>
  <c r="I256" i="5"/>
  <c r="R261" i="5"/>
  <c r="H277" i="5"/>
  <c r="R288" i="5"/>
  <c r="F341"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31" i="5"/>
  <c r="I2245" i="5"/>
  <c r="F2253" i="5"/>
  <c r="G2258" i="5"/>
  <c r="H2261" i="5"/>
  <c r="J2264" i="5"/>
  <c r="F2272" i="5"/>
  <c r="J2282" i="5"/>
  <c r="F2283" i="5"/>
  <c r="G2290" i="5"/>
  <c r="R2291" i="5"/>
  <c r="I2298" i="5"/>
  <c r="R2299" i="5"/>
  <c r="I2307" i="5"/>
  <c r="H2310" i="5"/>
  <c r="J2328" i="5"/>
  <c r="G2333" i="5"/>
  <c r="H2334" i="5"/>
  <c r="F2343" i="5"/>
  <c r="J2359" i="5"/>
  <c r="H2363" i="5"/>
  <c r="R2365" i="5"/>
  <c r="R2370" i="5"/>
  <c r="R2371" i="5"/>
  <c r="R2389" i="5"/>
  <c r="R2391" i="5"/>
  <c r="G2399" i="5"/>
  <c r="R2405" i="5"/>
  <c r="H2407" i="5"/>
  <c r="H2423" i="5"/>
  <c r="I2429" i="5"/>
  <c r="F2431" i="5"/>
  <c r="J2439" i="5"/>
  <c r="I2466" i="5"/>
  <c r="R2471" i="5"/>
  <c r="J2474" i="5"/>
  <c r="R2478" i="5"/>
  <c r="I2485" i="5"/>
  <c r="H2486" i="5"/>
  <c r="J2487" i="5"/>
  <c r="F2493" i="5"/>
  <c r="F2496" i="5"/>
  <c r="G2497" i="5"/>
  <c r="G2498" i="5"/>
  <c r="H51" i="5"/>
  <c r="I59" i="5"/>
  <c r="R76" i="5"/>
  <c r="I83" i="5"/>
  <c r="F91" i="5"/>
  <c r="I139" i="5"/>
  <c r="R180" i="5"/>
  <c r="F187" i="5"/>
  <c r="I188" i="5"/>
  <c r="H235" i="5"/>
  <c r="H244" i="5"/>
  <c r="F252" i="5"/>
  <c r="H275" i="5"/>
  <c r="R283" i="5"/>
  <c r="I291" i="5"/>
  <c r="I331" i="5"/>
  <c r="H355" i="5"/>
  <c r="R363" i="5"/>
  <c r="I364" i="5"/>
  <c r="R371" i="5"/>
  <c r="I380"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R2284" i="5"/>
  <c r="R2332" i="5"/>
  <c r="R2396" i="5"/>
  <c r="F2346" i="5"/>
  <c r="I2450" i="5"/>
  <c r="R2494" i="5"/>
  <c r="D11" i="4"/>
  <c r="D15" i="6"/>
  <c r="D13" i="6"/>
  <c r="D12" i="6"/>
  <c r="D11" i="6"/>
  <c r="D10" i="6"/>
  <c r="D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S197" i="5"/>
  <c r="S192" i="5"/>
  <c r="J190" i="5"/>
  <c r="R186" i="5"/>
  <c r="F182" i="5"/>
  <c r="F178" i="5"/>
  <c r="I166" i="5"/>
  <c r="R106" i="5"/>
  <c r="R98" i="5"/>
  <c r="F94" i="5"/>
  <c r="G86" i="5"/>
  <c r="H82" i="5"/>
  <c r="F74" i="5"/>
  <c r="G66" i="5"/>
  <c r="F50" i="5"/>
  <c r="I34" i="5"/>
  <c r="A5" i="4"/>
  <c r="H2078" i="5"/>
  <c r="S2299" i="5"/>
  <c r="H2262" i="5"/>
  <c r="G398" i="5"/>
  <c r="F655" i="5"/>
  <c r="S1091" i="5"/>
  <c r="F838" i="5"/>
  <c r="G830" i="5"/>
  <c r="R949" i="5"/>
  <c r="J1783" i="5"/>
  <c r="R1831" i="5"/>
  <c r="H1791" i="5"/>
  <c r="G1807" i="5"/>
  <c r="G2254" i="5"/>
  <c r="R278" i="5"/>
  <c r="G898" i="5"/>
  <c r="I918" i="5"/>
  <c r="R1189" i="5"/>
  <c r="I322"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I1966" i="5"/>
  <c r="F2046" i="5"/>
  <c r="F1887" i="5"/>
  <c r="R2030" i="5"/>
  <c r="H1934" i="5"/>
  <c r="J1990"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19" i="5"/>
  <c r="G21" i="5"/>
  <c r="R43" i="5"/>
  <c r="G53" i="5"/>
  <c r="G55" i="5"/>
  <c r="G61" i="5"/>
  <c r="F69" i="5"/>
  <c r="I87" i="5"/>
  <c r="G95" i="5"/>
  <c r="R109" i="5"/>
  <c r="G119" i="5"/>
  <c r="G125" i="5"/>
  <c r="G127" i="5"/>
  <c r="F135" i="5"/>
  <c r="G141" i="5"/>
  <c r="R143" i="5"/>
  <c r="G159" i="5"/>
  <c r="R167"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H2263" i="5"/>
  <c r="J2263" i="5"/>
  <c r="G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I2486" i="5"/>
  <c r="J2486" i="5"/>
  <c r="G2402" i="5"/>
  <c r="F2418" i="5"/>
  <c r="J2422" i="5"/>
  <c r="F2426" i="5"/>
  <c r="G2430" i="5"/>
  <c r="R2044" i="5"/>
  <c r="J2044" i="5"/>
  <c r="F2044" i="5"/>
  <c r="G2044" i="5"/>
  <c r="H1783" i="5"/>
  <c r="I1783" i="5"/>
  <c r="F1783" i="5"/>
  <c r="H2284" i="5"/>
  <c r="I2284" i="5"/>
  <c r="F2284" i="5"/>
  <c r="G2284" i="5"/>
  <c r="R2159" i="5"/>
  <c r="H852" i="5"/>
  <c r="J852" i="5"/>
  <c r="I852" i="5"/>
  <c r="G852" i="5"/>
  <c r="I1189" i="5"/>
  <c r="H547" i="5"/>
  <c r="I547" i="5"/>
  <c r="I163" i="5"/>
  <c r="F163" i="5"/>
  <c r="R163" i="5"/>
  <c r="H163" i="5"/>
  <c r="G163" i="5"/>
  <c r="R187" i="5"/>
  <c r="I155" i="5"/>
  <c r="J155" i="5"/>
  <c r="F155" i="5"/>
  <c r="R155" i="5"/>
  <c r="H155" i="5"/>
  <c r="G155" i="5"/>
  <c r="I123" i="5"/>
  <c r="F123" i="5"/>
  <c r="R123" i="5"/>
  <c r="H123" i="5"/>
  <c r="G123" i="5"/>
  <c r="I91" i="5"/>
  <c r="R91" i="5"/>
  <c r="H91" i="5"/>
  <c r="G91" i="5"/>
  <c r="I211" i="5"/>
  <c r="F211" i="5"/>
  <c r="R211" i="5"/>
  <c r="H211" i="5"/>
  <c r="G211" i="5"/>
  <c r="I51" i="5"/>
  <c r="F51" i="5"/>
  <c r="R51" i="5"/>
  <c r="G51" i="5"/>
  <c r="I75" i="5"/>
  <c r="F75" i="5"/>
  <c r="R75" i="5"/>
  <c r="H75" i="5"/>
  <c r="J1075" i="5"/>
  <c r="H1075" i="5"/>
  <c r="H467" i="5"/>
  <c r="I467" i="5"/>
  <c r="J467" i="5"/>
  <c r="R427" i="5"/>
  <c r="H427" i="5"/>
  <c r="J427" i="5"/>
  <c r="F427" i="5"/>
  <c r="R411" i="5"/>
  <c r="H411" i="5"/>
  <c r="I411" i="5"/>
  <c r="J411" i="5"/>
  <c r="F411" i="5"/>
  <c r="R331" i="5"/>
  <c r="H331" i="5"/>
  <c r="F331" i="5"/>
  <c r="R291" i="5"/>
  <c r="H291" i="5"/>
  <c r="F291" i="5"/>
  <c r="R259" i="5"/>
  <c r="H259" i="5"/>
  <c r="I259" i="5"/>
  <c r="F259" i="5"/>
  <c r="R523" i="5"/>
  <c r="H523" i="5"/>
  <c r="J523" i="5"/>
  <c r="F523" i="5"/>
  <c r="R499" i="5"/>
  <c r="H499" i="5"/>
  <c r="I499" i="5"/>
  <c r="J499" i="5"/>
  <c r="F499" i="5"/>
  <c r="R387" i="5"/>
  <c r="H387" i="5"/>
  <c r="I387" i="5"/>
  <c r="F387" i="5"/>
  <c r="J931" i="5"/>
  <c r="F931" i="5"/>
  <c r="R931" i="5"/>
  <c r="H931" i="5"/>
  <c r="I931" i="5"/>
  <c r="H771" i="5"/>
  <c r="G1515" i="5"/>
  <c r="R1491" i="5"/>
  <c r="F1427" i="5"/>
  <c r="R451" i="5"/>
  <c r="I451" i="5"/>
  <c r="J451" i="5"/>
  <c r="F451" i="5"/>
  <c r="R443" i="5"/>
  <c r="H443" i="5"/>
  <c r="I443" i="5"/>
  <c r="H371" i="5"/>
  <c r="I371" i="5"/>
  <c r="F371" i="5"/>
  <c r="J708"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I235" i="5"/>
  <c r="G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H380" i="5"/>
  <c r="R380" i="5"/>
  <c r="G460" i="5"/>
  <c r="S979" i="5"/>
  <c r="F380" i="5"/>
  <c r="I562" i="5"/>
  <c r="R235" i="5"/>
  <c r="S358" i="5"/>
  <c r="S296" i="5"/>
  <c r="S783" i="5"/>
  <c r="G204" i="5"/>
  <c r="G332" i="5"/>
  <c r="S365" i="5"/>
  <c r="S733" i="5"/>
  <c r="S9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G2391" i="5"/>
  <c r="R1999" i="5"/>
  <c r="F1562" i="5"/>
  <c r="I1999" i="5"/>
  <c r="G1138" i="5"/>
  <c r="R340" i="5"/>
  <c r="G2117" i="5"/>
  <c r="R1855" i="5"/>
  <c r="H1999" i="5"/>
  <c r="H1138" i="5"/>
  <c r="H1402" i="5"/>
  <c r="I1115" i="5"/>
  <c r="I1255" i="5"/>
  <c r="J876" i="5"/>
  <c r="R2111" i="5"/>
  <c r="J1563" i="5"/>
  <c r="F174" i="5"/>
  <c r="R174" i="5"/>
  <c r="H174" i="5"/>
  <c r="I174" i="5"/>
  <c r="S229" i="5"/>
  <c r="H252" i="5"/>
  <c r="R252" i="5"/>
  <c r="I252" i="5"/>
  <c r="G252" i="5"/>
  <c r="S259" i="5"/>
  <c r="S283" i="5"/>
  <c r="S289" i="5"/>
  <c r="S295" i="5"/>
  <c r="S345" i="5"/>
  <c r="S357" i="5"/>
  <c r="S363" i="5"/>
  <c r="S417" i="5"/>
  <c r="S436" i="5"/>
  <c r="S460" i="5"/>
  <c r="S2467" i="5"/>
  <c r="S2481" i="5"/>
  <c r="G544" i="5"/>
  <c r="R48" i="5"/>
  <c r="R32" i="5"/>
  <c r="I18" i="5"/>
  <c r="G70" i="5"/>
  <c r="H1435" i="5"/>
  <c r="G1547" i="5"/>
  <c r="G1611" i="5"/>
  <c r="F186" i="5"/>
  <c r="G174" i="5"/>
  <c r="R1547" i="5"/>
  <c r="R1611" i="5"/>
  <c r="I1563" i="5"/>
  <c r="G1435" i="5"/>
  <c r="R1669" i="5"/>
  <c r="I275" i="5"/>
  <c r="F1611" i="5"/>
  <c r="H1563" i="5"/>
  <c r="J1547" i="5"/>
  <c r="J1611" i="5"/>
  <c r="S277" i="5"/>
  <c r="I2254" i="5"/>
  <c r="R542" i="5"/>
  <c r="S750" i="5"/>
  <c r="S805" i="5"/>
  <c r="S1387" i="5"/>
  <c r="S2429" i="5"/>
  <c r="S579" i="5"/>
  <c r="J1191" i="5"/>
  <c r="S837" i="5"/>
  <c r="S574" i="5"/>
  <c r="S635" i="5"/>
  <c r="S501" i="5"/>
  <c r="S531" i="5"/>
  <c r="S1117" i="5"/>
  <c r="S1149" i="5"/>
  <c r="S1409" i="5"/>
  <c r="S1455" i="5"/>
  <c r="S2029" i="5"/>
  <c r="F110" i="5"/>
  <c r="S397" i="5"/>
  <c r="F542" i="5"/>
  <c r="G542" i="5"/>
  <c r="S600" i="5"/>
  <c r="S671" i="5"/>
  <c r="S953" i="5"/>
  <c r="S959" i="5"/>
  <c r="S1029" i="5"/>
  <c r="S1141" i="5"/>
  <c r="S789" i="5"/>
  <c r="S889" i="5"/>
  <c r="S853" i="5"/>
  <c r="H471" i="5"/>
  <c r="F471" i="5"/>
  <c r="H301" i="5"/>
  <c r="G301" i="5"/>
  <c r="S999" i="5"/>
  <c r="S1005" i="5"/>
  <c r="S1011" i="5"/>
  <c r="S1017" i="5"/>
  <c r="S1046" i="5"/>
  <c r="S1063" i="5"/>
  <c r="S1069" i="5"/>
  <c r="S1081" i="5"/>
  <c r="G984" i="5"/>
  <c r="R88" i="5"/>
  <c r="G72" i="5"/>
  <c r="H56" i="5"/>
  <c r="R40" i="5"/>
  <c r="I24" i="5"/>
  <c r="S988" i="5"/>
  <c r="S971" i="5"/>
  <c r="S2369" i="5"/>
  <c r="R852" i="5"/>
  <c r="S1075" i="5"/>
  <c r="R222" i="5"/>
  <c r="R2147" i="5"/>
  <c r="G2147" i="5"/>
  <c r="H2147" i="5"/>
  <c r="S2349" i="5"/>
  <c r="S919" i="5"/>
  <c r="S2033" i="5"/>
  <c r="S2137" i="5"/>
  <c r="S960" i="5"/>
  <c r="I1143" i="5"/>
  <c r="S743" i="5"/>
  <c r="S207" i="5"/>
  <c r="S213" i="5"/>
  <c r="S263" i="5"/>
  <c r="S1403" i="5"/>
  <c r="S1447" i="5"/>
  <c r="S1495" i="5"/>
  <c r="S1551" i="5"/>
  <c r="S1633" i="5"/>
  <c r="S1673" i="5"/>
  <c r="H1742" i="5"/>
  <c r="S1135" i="5"/>
  <c r="I2310" i="5"/>
  <c r="G2310" i="5"/>
  <c r="S567" i="5"/>
  <c r="S269" i="5"/>
  <c r="S308" i="5"/>
  <c r="S343"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F18"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S533" i="5"/>
  <c r="S606" i="5"/>
  <c r="S1087" i="5"/>
  <c r="S817" i="5"/>
  <c r="S228" i="5"/>
  <c r="J1653" i="5"/>
  <c r="I1653" i="5"/>
  <c r="R979" i="5"/>
  <c r="F1603" i="5"/>
  <c r="R299" i="5"/>
  <c r="F578" i="5"/>
  <c r="S503" i="5"/>
  <c r="S201" i="5"/>
  <c r="J578" i="5"/>
  <c r="G1491" i="5"/>
  <c r="R1037" i="5"/>
  <c r="R467" i="5"/>
  <c r="F467" i="5"/>
  <c r="J1067" i="5"/>
  <c r="F1067" i="5"/>
  <c r="S193" i="5"/>
  <c r="S349" i="5"/>
  <c r="S457" i="5"/>
  <c r="S249" i="5"/>
  <c r="F515" i="5"/>
  <c r="G471" i="5"/>
  <c r="F1643" i="5"/>
  <c r="H1653" i="5"/>
  <c r="I1019" i="5"/>
  <c r="G515" i="5"/>
  <c r="R515" i="5"/>
  <c r="G1563" i="5"/>
  <c r="F1563" i="5"/>
  <c r="S620" i="5"/>
  <c r="S339" i="5"/>
  <c r="S315"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611" i="5"/>
  <c r="S614" i="5"/>
  <c r="G965" i="5"/>
  <c r="G2061" i="5"/>
  <c r="J1467" i="5"/>
  <c r="R2118" i="5"/>
  <c r="F939" i="5"/>
  <c r="J475" i="5"/>
  <c r="I2039" i="5"/>
  <c r="H1003" i="5"/>
  <c r="G2291" i="5"/>
  <c r="I2270" i="5"/>
  <c r="I965" i="5"/>
  <c r="J965" i="5"/>
  <c r="G597" i="5"/>
  <c r="I309" i="5"/>
  <c r="J2478" i="5"/>
  <c r="R722" i="5"/>
  <c r="F295" i="5"/>
  <c r="F722" i="5"/>
  <c r="J539" i="5"/>
  <c r="H690" i="5"/>
  <c r="R2485" i="5"/>
  <c r="G1994" i="5"/>
  <c r="F679" i="5"/>
  <c r="R690" i="5"/>
  <c r="H139" i="5"/>
  <c r="J2485" i="5"/>
  <c r="G2365" i="5"/>
  <c r="G2086" i="5"/>
  <c r="F754" i="5"/>
  <c r="F2327" i="5"/>
  <c r="H54" i="5"/>
  <c r="R139" i="5"/>
  <c r="J754" i="5"/>
  <c r="H2327" i="5"/>
  <c r="G363" i="5"/>
  <c r="I2365" i="5"/>
  <c r="F2405" i="5"/>
  <c r="J679" i="5"/>
  <c r="R509" i="5"/>
  <c r="H2270" i="5"/>
  <c r="J2270" i="5"/>
  <c r="J637" i="5"/>
  <c r="H2205" i="5"/>
  <c r="H838" i="5"/>
  <c r="F34" i="5"/>
  <c r="I1103" i="5"/>
  <c r="I637" i="5"/>
  <c r="J1166" i="5"/>
  <c r="G1573" i="5"/>
  <c r="J509" i="5"/>
  <c r="F206" i="5"/>
  <c r="G790" i="5"/>
  <c r="R2270" i="5"/>
  <c r="R597" i="5"/>
  <c r="I509" i="5"/>
  <c r="H346" i="5"/>
  <c r="G2205" i="5"/>
  <c r="J1410" i="5"/>
  <c r="H966" i="5"/>
  <c r="I838" i="5"/>
  <c r="F2270" i="5"/>
  <c r="I679" i="5"/>
  <c r="F509" i="5"/>
  <c r="F54" i="5"/>
  <c r="H679" i="5"/>
  <c r="F637" i="5"/>
  <c r="H597" i="5"/>
  <c r="G509" i="5"/>
  <c r="I2205" i="5"/>
  <c r="F2205" i="5"/>
  <c r="R1045" i="5"/>
  <c r="I597" i="5"/>
  <c r="R679" i="5"/>
  <c r="G2270" i="5"/>
  <c r="G637" i="5"/>
  <c r="H206" i="5"/>
  <c r="J2205" i="5"/>
  <c r="I2363"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391" i="5"/>
  <c r="F2151" i="5"/>
  <c r="J2431" i="5"/>
  <c r="F1212" i="5"/>
  <c r="G2053" i="5"/>
  <c r="R1330" i="5"/>
  <c r="I2053" i="5"/>
  <c r="J1822" i="5"/>
  <c r="I981" i="5"/>
  <c r="I1982" i="5"/>
  <c r="F692" i="5"/>
  <c r="F315" i="5"/>
  <c r="J2391" i="5"/>
  <c r="J2053" i="5"/>
  <c r="H80" i="5"/>
  <c r="H603" i="5"/>
  <c r="J1023" i="5"/>
  <c r="G2374" i="5"/>
  <c r="R1822" i="5"/>
  <c r="I2151" i="5"/>
  <c r="J1170" i="5"/>
  <c r="I1266" i="5"/>
  <c r="F80" i="5"/>
  <c r="R80" i="5"/>
  <c r="I315" i="5"/>
  <c r="F539" i="5"/>
  <c r="G139" i="5"/>
  <c r="F1498" i="5"/>
  <c r="H2485" i="5"/>
  <c r="G2485" i="5"/>
  <c r="H746" i="5"/>
  <c r="H2315" i="5"/>
  <c r="J2315" i="5"/>
  <c r="I2061" i="5"/>
  <c r="H1523" i="5"/>
  <c r="R2151" i="5"/>
  <c r="I2315" i="5"/>
  <c r="G2405" i="5"/>
  <c r="I603" i="5"/>
  <c r="H1966" i="5"/>
  <c r="F2332" i="5"/>
  <c r="H2207" i="5"/>
  <c r="H652" i="5"/>
  <c r="G283" i="5"/>
  <c r="J692" i="5"/>
  <c r="H315" i="5"/>
  <c r="J1427" i="5"/>
  <c r="F771" i="5"/>
  <c r="H678" i="5"/>
  <c r="I539" i="5"/>
  <c r="I283" i="5"/>
  <c r="F139" i="5"/>
  <c r="R1212" i="5"/>
  <c r="I2405" i="5"/>
  <c r="R2378" i="5"/>
  <c r="J2151" i="5"/>
  <c r="I2431" i="5"/>
  <c r="F1982" i="5"/>
  <c r="R1476" i="5"/>
  <c r="R1966" i="5"/>
  <c r="F229" i="5"/>
  <c r="H363" i="5"/>
  <c r="R415" i="5"/>
  <c r="H2391" i="5"/>
  <c r="J1285" i="5"/>
  <c r="F2315" i="5"/>
  <c r="R603" i="5"/>
  <c r="I639" i="5"/>
  <c r="R894" i="5"/>
  <c r="I270" i="5"/>
  <c r="H2332" i="5"/>
  <c r="G2207" i="5"/>
  <c r="G1719" i="5"/>
  <c r="F652" i="5"/>
  <c r="I791" i="5"/>
  <c r="R315" i="5"/>
  <c r="I1427" i="5"/>
  <c r="J771" i="5"/>
  <c r="F710" i="5"/>
  <c r="H539" i="5"/>
  <c r="H283" i="5"/>
  <c r="F546" i="5"/>
  <c r="G1212" i="5"/>
  <c r="I2478" i="5"/>
  <c r="H2405" i="5"/>
  <c r="I2391" i="5"/>
  <c r="I2207" i="5"/>
  <c r="G2133" i="5"/>
  <c r="F2207" i="5"/>
  <c r="R1982" i="5"/>
  <c r="J1982" i="5"/>
  <c r="J1476" i="5"/>
  <c r="J951" i="5"/>
  <c r="H407" i="5"/>
  <c r="J550" i="5"/>
  <c r="G603" i="5"/>
  <c r="H639" i="5"/>
  <c r="G1822" i="5"/>
  <c r="G894" i="5"/>
  <c r="R2207" i="5"/>
  <c r="G1988" i="5"/>
  <c r="R1719" i="5"/>
  <c r="J652" i="5"/>
  <c r="G315"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G2280" i="5"/>
  <c r="R2315" i="5"/>
  <c r="J471" i="5"/>
  <c r="G639" i="5"/>
  <c r="J863" i="5"/>
  <c r="H2418" i="5"/>
  <c r="I80" i="5"/>
  <c r="H1822" i="5"/>
  <c r="I1502" i="5"/>
  <c r="G2332" i="5"/>
  <c r="F1453" i="5"/>
  <c r="I771" i="5"/>
  <c r="H2365" i="5"/>
  <c r="J2365" i="5"/>
  <c r="J2278" i="5"/>
  <c r="G1607" i="5"/>
  <c r="H270" i="5"/>
  <c r="J1550" i="5"/>
  <c r="H586" i="5"/>
  <c r="R474" i="5"/>
  <c r="F918" i="5"/>
  <c r="I1822" i="5"/>
  <c r="I1030" i="5"/>
  <c r="G550" i="5"/>
  <c r="F311" i="5"/>
  <c r="F474" i="5"/>
  <c r="H918" i="5"/>
  <c r="J2045" i="5"/>
  <c r="R270" i="5"/>
  <c r="H894" i="5"/>
  <c r="F894" i="5"/>
  <c r="I98" i="5"/>
  <c r="G2045" i="5"/>
  <c r="G1629" i="5"/>
  <c r="G829" i="5"/>
  <c r="F2485" i="5"/>
  <c r="F270" i="5"/>
  <c r="R447" i="5"/>
  <c r="G1062" i="5"/>
  <c r="R254" i="5"/>
  <c r="G255" i="5"/>
  <c r="G503"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F21" i="5"/>
  <c r="J981" i="5"/>
  <c r="G2170" i="5"/>
  <c r="F2170" i="5"/>
  <c r="R2170" i="5"/>
  <c r="S251" i="5"/>
  <c r="S553" i="5"/>
  <c r="I445" i="5"/>
  <c r="F1098" i="5"/>
  <c r="R1178" i="5"/>
  <c r="S439" i="5"/>
  <c r="J1878" i="5"/>
  <c r="S391" i="5"/>
  <c r="S1200" i="5"/>
  <c r="S949" i="5"/>
  <c r="H858" i="5"/>
  <c r="S617" i="5"/>
  <c r="S472" i="5"/>
  <c r="G1274" i="5"/>
  <c r="S728" i="5"/>
  <c r="S711" i="5"/>
  <c r="I1207" i="5"/>
  <c r="J398" i="5"/>
  <c r="S285" i="5"/>
  <c r="G1482" i="5"/>
  <c r="J622" i="5"/>
  <c r="S1125" i="5"/>
  <c r="S659" i="5"/>
  <c r="I346" i="5"/>
  <c r="G858" i="5"/>
  <c r="H149" i="5"/>
  <c r="S1222" i="5"/>
  <c r="S1193" i="5"/>
  <c r="S1145" i="5"/>
  <c r="G989" i="5"/>
  <c r="S317" i="5"/>
  <c r="I2422" i="5"/>
  <c r="J1274" i="5"/>
  <c r="J445" i="5"/>
  <c r="S325" i="5"/>
  <c r="S799" i="5"/>
  <c r="J1934" i="5"/>
  <c r="R1878" i="5"/>
  <c r="G1965" i="5"/>
  <c r="S846" i="5"/>
  <c r="S664" i="5"/>
  <c r="S1335" i="5"/>
  <c r="F551" i="5"/>
  <c r="R2031" i="5"/>
  <c r="G1038" i="5"/>
  <c r="S1264" i="5"/>
  <c r="F858" i="5"/>
  <c r="J2022" i="5"/>
  <c r="H1482" i="5"/>
  <c r="R2022" i="5"/>
  <c r="S220" i="5"/>
  <c r="G622" i="5"/>
  <c r="I1165" i="5"/>
  <c r="S653" i="5"/>
  <c r="S405" i="5"/>
  <c r="G278" i="5"/>
  <c r="G487" i="5"/>
  <c r="R445" i="5"/>
  <c r="S292" i="5"/>
  <c r="R858" i="5"/>
  <c r="H2022" i="5"/>
  <c r="S852" i="5"/>
  <c r="R551" i="5"/>
  <c r="F751" i="5"/>
  <c r="H445" i="5"/>
  <c r="G1098" i="5"/>
  <c r="I858" i="5"/>
  <c r="S113" i="5"/>
  <c r="S459" i="5"/>
  <c r="I1878" i="5"/>
  <c r="F1934" i="5"/>
  <c r="H1878" i="5"/>
  <c r="I106" i="5"/>
  <c r="H767" i="5"/>
  <c r="S1179" i="5"/>
  <c r="S832" i="5"/>
  <c r="S897" i="5"/>
  <c r="S215" i="5"/>
  <c r="G445" i="5"/>
  <c r="J858" i="5"/>
  <c r="R1934" i="5"/>
  <c r="S493" i="5"/>
  <c r="S785" i="5"/>
  <c r="S987" i="5"/>
  <c r="S1229" i="5"/>
  <c r="S526" i="5"/>
  <c r="S1172" i="5"/>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G85" i="5"/>
  <c r="H85" i="5"/>
  <c r="I85" i="5"/>
  <c r="G63" i="5"/>
  <c r="F63" i="5"/>
  <c r="R63" i="5"/>
  <c r="H43" i="5"/>
  <c r="F43" i="5"/>
  <c r="I27" i="5"/>
  <c r="R861" i="5"/>
  <c r="H861" i="5"/>
  <c r="R118" i="5"/>
  <c r="F118" i="5"/>
  <c r="S225" i="5"/>
  <c r="S1621" i="5"/>
  <c r="J2047" i="5"/>
  <c r="G1582" i="5"/>
  <c r="J1518" i="5"/>
  <c r="F1378" i="5"/>
  <c r="R1614" i="5"/>
  <c r="S2003" i="5"/>
  <c r="R1518" i="5"/>
  <c r="F1922" i="5"/>
  <c r="G1298" i="5"/>
  <c r="J1202" i="5"/>
  <c r="I1202" i="5"/>
  <c r="J1646"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R863" i="5"/>
  <c r="J586" i="5"/>
  <c r="H514" i="5"/>
  <c r="F2190" i="5"/>
  <c r="I1565" i="5"/>
  <c r="F1250" i="5"/>
  <c r="J959" i="5"/>
  <c r="R454" i="5"/>
  <c r="J658" i="5"/>
  <c r="H454" i="5"/>
  <c r="J2030" i="5"/>
  <c r="H658" i="5"/>
  <c r="I690" i="5"/>
  <c r="F2030" i="5"/>
  <c r="G1934" i="5"/>
  <c r="F2254" i="5"/>
  <c r="G886" i="5"/>
  <c r="R886" i="5"/>
  <c r="G350" i="5"/>
  <c r="G266" i="5"/>
  <c r="I266" i="5"/>
  <c r="H266" i="5"/>
  <c r="H150" i="5"/>
  <c r="I150" i="5"/>
  <c r="H230" i="5"/>
  <c r="S359" i="5"/>
  <c r="I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I311" i="5"/>
  <c r="G311" i="5"/>
  <c r="G247" i="5"/>
  <c r="F247" i="5"/>
  <c r="R1386" i="5"/>
  <c r="R381" i="5"/>
  <c r="G426" i="5"/>
  <c r="R518" i="5"/>
  <c r="R663" i="5"/>
  <c r="R458" i="5"/>
  <c r="S404" i="5"/>
  <c r="H214" i="5"/>
  <c r="I426" i="5"/>
  <c r="G438" i="5"/>
  <c r="S485" i="5"/>
  <c r="F277" i="5"/>
  <c r="R311" i="5"/>
  <c r="F381" i="5"/>
  <c r="F663" i="5"/>
  <c r="J458" i="5"/>
  <c r="I338" i="5"/>
  <c r="H426" i="5"/>
  <c r="R438" i="5"/>
  <c r="S980" i="5"/>
  <c r="I277"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F189" i="5"/>
  <c r="J831" i="5"/>
  <c r="H991" i="5"/>
  <c r="I127" i="5"/>
  <c r="H1189" i="5"/>
  <c r="F326" i="5"/>
  <c r="G1678" i="5"/>
  <c r="H1646" i="5"/>
  <c r="I1518" i="5"/>
  <c r="H1383" i="5"/>
  <c r="J189" i="5"/>
  <c r="H103" i="5"/>
  <c r="G27"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G134" i="5"/>
  <c r="I134" i="5"/>
  <c r="R134" i="5"/>
  <c r="H134" i="5"/>
  <c r="F198" i="5"/>
  <c r="R198" i="5"/>
  <c r="I198" i="5"/>
  <c r="S211" i="5"/>
  <c r="H306" i="5"/>
  <c r="F306" i="5"/>
  <c r="G306" i="5"/>
  <c r="I306" i="5"/>
  <c r="R306" i="5"/>
  <c r="F362" i="5"/>
  <c r="H362" i="5"/>
  <c r="I362" i="5"/>
  <c r="G362" i="5"/>
  <c r="S388" i="5"/>
  <c r="S415" i="5"/>
  <c r="J1319" i="5"/>
  <c r="I1319" i="5"/>
  <c r="S1446" i="5"/>
  <c r="S1475" i="5"/>
  <c r="S1541" i="5"/>
  <c r="S1573" i="5"/>
  <c r="S1637" i="5"/>
  <c r="S619" i="5"/>
  <c r="G82" i="5"/>
  <c r="F82" i="5"/>
  <c r="R82" i="5"/>
  <c r="I82"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H2138" i="5"/>
  <c r="F2138" i="5"/>
  <c r="I1003" i="5"/>
  <c r="J1003" i="5"/>
  <c r="G1467" i="5"/>
  <c r="H1051" i="5"/>
  <c r="S2447" i="5"/>
  <c r="G2101" i="5"/>
  <c r="G475" i="5"/>
  <c r="I475" i="5"/>
  <c r="J643" i="5"/>
  <c r="R188" i="5"/>
  <c r="H2291" i="5"/>
  <c r="F2290" i="5"/>
  <c r="R1900" i="5"/>
  <c r="R643" i="5"/>
  <c r="J939" i="5"/>
  <c r="G2471" i="5"/>
  <c r="H1900" i="5"/>
  <c r="S1016" i="5"/>
  <c r="G197" i="5"/>
  <c r="R197" i="5"/>
  <c r="G175" i="5"/>
  <c r="F175" i="5"/>
  <c r="R175" i="5"/>
  <c r="G133" i="5"/>
  <c r="R133" i="5"/>
  <c r="H133" i="5"/>
  <c r="G69" i="5"/>
  <c r="I69" i="5"/>
  <c r="G47" i="5"/>
  <c r="F47" i="5"/>
  <c r="I47" i="5"/>
  <c r="G31" i="5"/>
  <c r="I31" i="5"/>
  <c r="G2278" i="5"/>
  <c r="R2278" i="5"/>
  <c r="R2404" i="5"/>
  <c r="G1900" i="5"/>
  <c r="F398" i="5"/>
  <c r="F2078" i="5"/>
  <c r="G207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R475" i="5"/>
  <c r="J2404" i="5"/>
  <c r="G1276" i="5"/>
  <c r="G1876" i="5"/>
  <c r="F1438" i="5"/>
  <c r="R1438"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I30" i="5"/>
  <c r="H1301" i="5"/>
  <c r="F1565" i="5"/>
  <c r="F2178" i="5"/>
  <c r="H2194" i="5"/>
  <c r="G949" i="5"/>
  <c r="I1629" i="5"/>
  <c r="R1110" i="5"/>
  <c r="R271" i="5"/>
  <c r="G271" i="5"/>
  <c r="S319" i="5"/>
  <c r="G2063" i="5"/>
  <c r="F2063" i="5"/>
  <c r="I2063" i="5"/>
  <c r="R2487" i="5"/>
  <c r="F406" i="5"/>
  <c r="F1326" i="5"/>
  <c r="I767" i="5"/>
  <c r="H63"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R461" i="5"/>
  <c r="R27" i="5"/>
  <c r="G2194" i="5"/>
  <c r="F2278" i="5"/>
  <c r="F498" i="5"/>
  <c r="J2178" i="5"/>
  <c r="J219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370" i="5"/>
  <c r="H2370" i="5"/>
  <c r="I2370" i="5"/>
  <c r="G2370" i="5"/>
  <c r="F2370" i="5"/>
  <c r="R2202" i="5"/>
  <c r="J2202" i="5"/>
  <c r="F2202" i="5"/>
  <c r="I470" i="5"/>
  <c r="R575" i="5"/>
  <c r="J1502" i="5"/>
  <c r="G118" i="5"/>
  <c r="F230" i="5"/>
  <c r="I1893" i="5"/>
  <c r="G165" i="5"/>
  <c r="F165" i="5"/>
  <c r="H165" i="5"/>
  <c r="G101" i="5"/>
  <c r="F101" i="5"/>
  <c r="R101" i="5"/>
  <c r="H101" i="5"/>
  <c r="F39" i="5"/>
  <c r="R39" i="5"/>
  <c r="H39"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37"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919" i="5"/>
  <c r="R119" i="5"/>
  <c r="F183" i="5"/>
  <c r="J1258" i="5"/>
  <c r="R478" i="5"/>
  <c r="H2437" i="5"/>
  <c r="J2429" i="5"/>
  <c r="F1082" i="5"/>
  <c r="S935" i="5"/>
  <c r="J538" i="5"/>
  <c r="F1591" i="5"/>
  <c r="G391" i="5"/>
  <c r="R1483" i="5"/>
  <c r="H1271" i="5"/>
  <c r="I21" i="5"/>
  <c r="I205" i="5"/>
  <c r="R1549" i="5"/>
  <c r="J1322" i="5"/>
  <c r="F989" i="5"/>
  <c r="G1510" i="5"/>
  <c r="I2253" i="5"/>
  <c r="H2374" i="5"/>
  <c r="G902" i="5"/>
  <c r="I2434" i="5"/>
  <c r="I1679" i="5"/>
  <c r="I1463" i="5"/>
  <c r="F2434" i="5"/>
  <c r="R1463" i="5"/>
  <c r="F1301" i="5"/>
  <c r="S1774" i="5"/>
  <c r="H2412" i="5"/>
  <c r="J1463" i="5"/>
  <c r="I1322" i="5"/>
  <c r="I1301" i="5"/>
  <c r="H37" i="5"/>
  <c r="R1510" i="5"/>
  <c r="G1434" i="5"/>
  <c r="J2490" i="5"/>
  <c r="I1710" i="5"/>
  <c r="J1710" i="5"/>
  <c r="S961" i="5"/>
  <c r="H2439" i="5"/>
  <c r="R37" i="5"/>
  <c r="I919" i="5"/>
  <c r="J511" i="5"/>
  <c r="H1510" i="5"/>
  <c r="J1434" i="5"/>
  <c r="I559" i="5"/>
  <c r="R1591" i="5"/>
  <c r="R559" i="5"/>
  <c r="H1463" i="5"/>
  <c r="H1718" i="5"/>
  <c r="R1301" i="5"/>
  <c r="I1053" i="5"/>
  <c r="J2434" i="5"/>
  <c r="I1591" i="5"/>
  <c r="H989" i="5"/>
  <c r="I989" i="5"/>
  <c r="J1110" i="5"/>
  <c r="F1375" i="5"/>
  <c r="G1301" i="5"/>
  <c r="F146" i="5"/>
  <c r="H21" i="5"/>
  <c r="F37" i="5"/>
  <c r="R141" i="5"/>
  <c r="H919" i="5"/>
  <c r="F1854" i="5"/>
  <c r="I1434" i="5"/>
  <c r="J559" i="5"/>
  <c r="G559" i="5"/>
  <c r="H263" i="5"/>
  <c r="J2299" i="5"/>
  <c r="F2374" i="5"/>
  <c r="R21" i="5"/>
  <c r="F141" i="5"/>
  <c r="F242" i="5"/>
  <c r="F2122" i="5"/>
  <c r="J2253" i="5"/>
  <c r="J2031" i="5"/>
  <c r="I2031" i="5"/>
  <c r="G2031" i="5"/>
  <c r="R326" i="5"/>
  <c r="G326" i="5"/>
  <c r="I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I359" i="5"/>
  <c r="R359" i="5"/>
  <c r="I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I1210" i="5"/>
  <c r="R314" i="5"/>
  <c r="H1166" i="5"/>
  <c r="R1482" i="5"/>
  <c r="H2106" i="5"/>
  <c r="R838" i="5"/>
  <c r="H618" i="5"/>
  <c r="R1210" i="5"/>
  <c r="R431" i="5"/>
  <c r="F1482" i="5"/>
  <c r="H31" i="5"/>
  <c r="H111" i="5"/>
  <c r="H1210" i="5"/>
  <c r="J1178" i="5"/>
  <c r="J2242" i="5"/>
  <c r="H2093" i="5"/>
  <c r="R1642" i="5"/>
  <c r="I434" i="5"/>
  <c r="G1210" i="5"/>
  <c r="F1274" i="5"/>
  <c r="I1482" i="5"/>
  <c r="J838" i="5"/>
  <c r="S392" i="5"/>
  <c r="H69" i="5"/>
  <c r="R31" i="5"/>
  <c r="H47" i="5"/>
  <c r="I175" i="5"/>
  <c r="R1242" i="5"/>
  <c r="I2242" i="5"/>
  <c r="R2093" i="5"/>
  <c r="G2106" i="5"/>
  <c r="R1450" i="5"/>
  <c r="F1878" i="5"/>
  <c r="F428" i="5"/>
  <c r="J1210" i="5"/>
  <c r="I54" i="5"/>
  <c r="G1271" i="5"/>
  <c r="S2438" i="5"/>
  <c r="G2229" i="5"/>
  <c r="R69" i="5"/>
  <c r="I133" i="5"/>
  <c r="H197" i="5"/>
  <c r="H999" i="5"/>
  <c r="F31" i="5"/>
  <c r="R47" i="5"/>
  <c r="F111" i="5"/>
  <c r="H750" i="5"/>
  <c r="F2242" i="5"/>
  <c r="J2106" i="5"/>
  <c r="G354" i="5"/>
  <c r="J1450" i="5"/>
  <c r="S310" i="5"/>
  <c r="F197" i="5"/>
  <c r="H175" i="5"/>
  <c r="H2242" i="5"/>
  <c r="R1166" i="5"/>
  <c r="F354" i="5"/>
  <c r="R2262" i="5"/>
  <c r="I354" i="5"/>
  <c r="F2093" i="5"/>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I237" i="5"/>
  <c r="F237" i="5"/>
  <c r="H237" i="5"/>
  <c r="J2226" i="5"/>
  <c r="R2226" i="5"/>
  <c r="G2226" i="5"/>
  <c r="S267" i="5"/>
  <c r="S393" i="5"/>
  <c r="J1061" i="5"/>
  <c r="G2051" i="5"/>
  <c r="G406" i="5"/>
  <c r="I2311" i="5"/>
  <c r="I2051" i="5"/>
  <c r="R806" i="5"/>
  <c r="G618" i="5"/>
  <c r="S613" i="5"/>
  <c r="J434" i="5"/>
  <c r="R428" i="5"/>
  <c r="H982" i="5"/>
  <c r="R1302" i="5"/>
  <c r="H1750" i="5"/>
  <c r="F1078" i="5"/>
  <c r="G2181" i="5"/>
  <c r="G1862" i="5"/>
  <c r="R1862" i="5"/>
  <c r="H1862" i="5"/>
  <c r="F1862"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F434" i="5"/>
  <c r="S280" i="5"/>
  <c r="S577" i="5"/>
  <c r="G982" i="5"/>
  <c r="R146" i="5"/>
  <c r="J1661" i="5"/>
  <c r="F446" i="5"/>
  <c r="H226" i="5"/>
  <c r="F1661" i="5"/>
  <c r="R2198" i="5"/>
  <c r="S1975" i="5"/>
  <c r="H830" i="5"/>
  <c r="I830" i="5"/>
  <c r="J830" i="5"/>
  <c r="F830" i="5"/>
  <c r="G2371" i="5"/>
  <c r="H786" i="5"/>
  <c r="S813" i="5"/>
  <c r="S191" i="5"/>
  <c r="I618" i="5"/>
  <c r="J1334" i="5"/>
  <c r="H1302" i="5"/>
  <c r="R1661" i="5"/>
  <c r="H1661" i="5"/>
  <c r="F1277" i="5"/>
  <c r="I2198" i="5"/>
  <c r="J1862" i="5"/>
  <c r="I2189" i="5"/>
  <c r="H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H434" i="5"/>
  <c r="S925" i="5"/>
  <c r="F806" i="5"/>
  <c r="I428" i="5"/>
  <c r="S759" i="5"/>
  <c r="S821" i="5"/>
  <c r="F226" i="5"/>
  <c r="R1238" i="5"/>
  <c r="G2189" i="5"/>
  <c r="G1078" i="5"/>
  <c r="R950" i="5"/>
  <c r="F591" i="5"/>
  <c r="R591" i="5"/>
  <c r="I591" i="5"/>
  <c r="G798" i="5"/>
  <c r="H798" i="5"/>
  <c r="R798" i="5"/>
  <c r="J1703" i="5"/>
  <c r="G722" i="5"/>
  <c r="H27" i="5"/>
  <c r="I886" i="5"/>
  <c r="H1710" i="5"/>
  <c r="F1510" i="5"/>
  <c r="H2490" i="5"/>
  <c r="R1498" i="5"/>
  <c r="J2182" i="5"/>
  <c r="R1434" i="5"/>
  <c r="R2253" i="5"/>
  <c r="G1018" i="5"/>
  <c r="J1082" i="5"/>
  <c r="S564" i="5"/>
  <c r="S465" i="5"/>
  <c r="H1498" i="5"/>
  <c r="F1434" i="5"/>
  <c r="S512" i="5"/>
  <c r="F370" i="5"/>
  <c r="I43" i="5"/>
  <c r="H754" i="5"/>
  <c r="F27"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98" i="5"/>
  <c r="F210" i="5"/>
  <c r="H210" i="5"/>
  <c r="I210" i="5"/>
  <c r="G210" i="5"/>
  <c r="I226" i="5"/>
  <c r="G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I1453" i="5"/>
  <c r="H2174" i="5"/>
  <c r="G877" i="5"/>
  <c r="J2293" i="5"/>
  <c r="F766" i="5"/>
  <c r="H1354" i="5"/>
  <c r="I1510" i="5"/>
  <c r="F2338" i="5"/>
  <c r="R2338"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G30" i="5"/>
  <c r="S878" i="5"/>
  <c r="S740" i="5"/>
  <c r="H1350" i="5"/>
  <c r="S825" i="5"/>
  <c r="S838" i="5"/>
  <c r="H30"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H364" i="5"/>
  <c r="G364" i="5"/>
  <c r="G323" i="5"/>
  <c r="H323"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F355" i="5"/>
  <c r="G355" i="5"/>
  <c r="R355" i="5"/>
  <c r="H243" i="5"/>
  <c r="I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I122" i="5"/>
  <c r="G122" i="5"/>
  <c r="F154" i="5"/>
  <c r="I154" i="5"/>
  <c r="F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1" i="5"/>
  <c r="F61" i="5"/>
  <c r="I61" i="5"/>
  <c r="A24" i="2"/>
  <c r="H13" i="5"/>
  <c r="A5" i="2"/>
  <c r="C2" i="6"/>
  <c r="R519" i="5"/>
  <c r="H730" i="5"/>
  <c r="H181" i="5"/>
  <c r="R341" i="5"/>
  <c r="I35" i="5"/>
  <c r="H53" i="5"/>
  <c r="J911" i="5"/>
  <c r="H1613" i="5"/>
  <c r="R223" i="5"/>
  <c r="R1527" i="5"/>
  <c r="J1591" i="5"/>
  <c r="G341" i="5"/>
  <c r="H1202" i="5"/>
  <c r="J1298" i="5"/>
  <c r="R2191" i="5"/>
  <c r="I2414" i="5"/>
  <c r="I823" i="5"/>
  <c r="H975" i="5"/>
  <c r="R2335" i="5"/>
  <c r="H1244" i="5"/>
  <c r="G1061" i="5"/>
  <c r="H519" i="5"/>
  <c r="R911" i="5"/>
  <c r="I1039" i="5"/>
  <c r="I1613" i="5"/>
  <c r="F95" i="5"/>
  <c r="I335" i="5"/>
  <c r="F19"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H567" i="5"/>
  <c r="I19" i="5"/>
  <c r="G35" i="5"/>
  <c r="F1679" i="5"/>
  <c r="R2420" i="5"/>
  <c r="G1613" i="5"/>
  <c r="I2303" i="5"/>
  <c r="R399" i="5"/>
  <c r="F399" i="5"/>
  <c r="I1475" i="5"/>
  <c r="F1061" i="5"/>
  <c r="F519" i="5"/>
  <c r="I975" i="5"/>
  <c r="J1475" i="5"/>
  <c r="H223" i="5"/>
  <c r="H35" i="5"/>
  <c r="G335" i="5"/>
  <c r="H117" i="5"/>
  <c r="H1679" i="5"/>
  <c r="H159" i="5"/>
  <c r="R463" i="5"/>
  <c r="I341" i="5"/>
  <c r="G19" i="5"/>
  <c r="R35" i="5"/>
  <c r="J997" i="5"/>
  <c r="J1679" i="5"/>
  <c r="R1679" i="5"/>
  <c r="H599" i="5"/>
  <c r="I2420" i="5"/>
  <c r="F2303" i="5"/>
  <c r="R1234" i="5"/>
  <c r="I1244" i="5"/>
  <c r="F997" i="5"/>
  <c r="G997" i="5"/>
  <c r="I53" i="5"/>
  <c r="R117" i="5"/>
  <c r="I181" i="5"/>
  <c r="J519" i="5"/>
  <c r="H911" i="5"/>
  <c r="F975" i="5"/>
  <c r="I1549" i="5"/>
  <c r="H95" i="5"/>
  <c r="R159" i="5"/>
  <c r="I223" i="5"/>
  <c r="J399" i="5"/>
  <c r="H341" i="5"/>
  <c r="I1423" i="5"/>
  <c r="H19" i="5"/>
  <c r="F35" i="5"/>
  <c r="H997" i="5"/>
  <c r="F117" i="5"/>
  <c r="H1549" i="5"/>
  <c r="R95" i="5"/>
  <c r="F159" i="5"/>
  <c r="R997" i="5"/>
  <c r="F366" i="5"/>
  <c r="G1026" i="5"/>
  <c r="F1026" i="5"/>
  <c r="R1998" i="5"/>
  <c r="R1426" i="5"/>
  <c r="H1426" i="5"/>
  <c r="I1426" i="5"/>
  <c r="J418" i="5"/>
  <c r="H418" i="5"/>
  <c r="F418" i="5"/>
  <c r="R418" i="5"/>
  <c r="I418" i="5"/>
  <c r="G418" i="5"/>
  <c r="F334" i="5"/>
  <c r="G1261" i="5"/>
  <c r="H1261" i="5"/>
  <c r="J1261" i="5"/>
  <c r="F1261" i="5"/>
  <c r="I1261" i="5"/>
  <c r="R1261" i="5"/>
  <c r="R773" i="5"/>
  <c r="J773" i="5"/>
  <c r="G773" i="5"/>
  <c r="I773" i="5"/>
  <c r="F773" i="5"/>
  <c r="H773" i="5"/>
  <c r="G526" i="5"/>
  <c r="I526" i="5"/>
  <c r="J526" i="5"/>
  <c r="R526" i="5"/>
  <c r="R1357" i="5"/>
  <c r="I1357" i="5"/>
  <c r="J1357" i="5"/>
  <c r="F1357" i="5"/>
  <c r="G1357" i="5"/>
  <c r="H1357"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R158" i="5"/>
  <c r="J466" i="5"/>
  <c r="J534" i="5"/>
  <c r="I942" i="5"/>
  <c r="F942" i="5"/>
  <c r="I962" i="5"/>
  <c r="R962" i="5"/>
  <c r="J962" i="5"/>
  <c r="J1026" i="5"/>
  <c r="R1026" i="5"/>
  <c r="H1341" i="5"/>
  <c r="I1341" i="5"/>
  <c r="F2126" i="5"/>
  <c r="I2126" i="5"/>
  <c r="H2494" i="5"/>
  <c r="F2494" i="5"/>
  <c r="I2394" i="5"/>
  <c r="J2394" i="5"/>
  <c r="F2306" i="5"/>
  <c r="G2306" i="5"/>
  <c r="G2479" i="5"/>
  <c r="R2479" i="5"/>
  <c r="J2307" i="5"/>
  <c r="F2095" i="5"/>
  <c r="I2095" i="5"/>
  <c r="G1927" i="5"/>
  <c r="J1595" i="5"/>
  <c r="G1595" i="5"/>
  <c r="F1027" i="5"/>
  <c r="I1027" i="5"/>
  <c r="J987" i="5"/>
  <c r="I987" i="5"/>
  <c r="R987" i="5"/>
  <c r="H987" i="5"/>
  <c r="G668" i="5"/>
  <c r="F619" i="5"/>
  <c r="H619" i="5"/>
  <c r="G459" i="5"/>
  <c r="R459" i="5"/>
  <c r="J412" i="5"/>
  <c r="R37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I391" i="5"/>
  <c r="R327" i="5"/>
  <c r="H327" i="5"/>
  <c r="I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F199" i="5"/>
  <c r="R199" i="5"/>
  <c r="H199" i="5"/>
  <c r="R157" i="5"/>
  <c r="G135" i="5"/>
  <c r="H135" i="5"/>
  <c r="I135" i="5"/>
  <c r="R135" i="5"/>
  <c r="G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G34" i="5"/>
  <c r="R34" i="5"/>
  <c r="H34" i="5"/>
  <c r="G106" i="5"/>
  <c r="F106" i="5"/>
  <c r="H106" i="5"/>
  <c r="G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H322" i="5"/>
  <c r="G322" i="5"/>
  <c r="F322" i="5"/>
  <c r="R322"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F151" i="5"/>
  <c r="R151" i="5"/>
  <c r="H151" i="5"/>
  <c r="I151" i="5"/>
  <c r="G109" i="5"/>
  <c r="H109" i="5"/>
  <c r="I109" i="5"/>
  <c r="F109" i="5"/>
  <c r="G87" i="5"/>
  <c r="F87" i="5"/>
  <c r="R87" i="5"/>
  <c r="H87" i="5"/>
  <c r="G45" i="5"/>
  <c r="I45" i="5"/>
  <c r="F45" i="5"/>
  <c r="R45" i="5"/>
  <c r="H45" i="5"/>
  <c r="G29" i="5"/>
  <c r="F29" i="5"/>
  <c r="R29" i="5"/>
  <c r="H29" i="5"/>
  <c r="I29" i="5"/>
  <c r="H1846" i="5"/>
  <c r="G374" i="5"/>
  <c r="H1687" i="5"/>
  <c r="I1687" i="5"/>
  <c r="J1687" i="5"/>
  <c r="F1687" i="5"/>
  <c r="I1671" i="5"/>
  <c r="J1671" i="5"/>
  <c r="R1671" i="5"/>
  <c r="R615" i="5"/>
  <c r="F615" i="5"/>
  <c r="J575" i="5"/>
  <c r="F575" i="5"/>
  <c r="I575" i="5"/>
  <c r="J609" i="5"/>
  <c r="R487" i="5"/>
  <c r="F487" i="5"/>
  <c r="R367" i="5"/>
  <c r="H367" i="5"/>
  <c r="I367" i="5"/>
  <c r="F367" i="5"/>
  <c r="G367" i="5"/>
  <c r="H303" i="5"/>
  <c r="R303" i="5"/>
  <c r="I303" i="5"/>
  <c r="G303" i="5"/>
  <c r="F303" i="5"/>
  <c r="F239" i="5"/>
  <c r="G239" i="5"/>
  <c r="R239" i="5"/>
  <c r="H239" i="5"/>
  <c r="I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H59" i="5"/>
  <c r="F530"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F486" i="5"/>
  <c r="I1919" i="5"/>
  <c r="H2187" i="5"/>
  <c r="G2052" i="5"/>
  <c r="I1406" i="5"/>
  <c r="I2167" i="5"/>
  <c r="S1943" i="5"/>
  <c r="S1307" i="5"/>
  <c r="S2459" i="5"/>
  <c r="R668" i="5"/>
  <c r="F716"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I38" i="5"/>
  <c r="H38" i="5"/>
  <c r="G38" i="5"/>
  <c r="G50" i="5"/>
  <c r="F62" i="5"/>
  <c r="R62" i="5"/>
  <c r="H62" i="5"/>
  <c r="I62" i="5"/>
  <c r="G62" i="5"/>
  <c r="G94" i="5"/>
  <c r="R94" i="5"/>
  <c r="H94" i="5"/>
  <c r="I94" i="5"/>
  <c r="F126" i="5"/>
  <c r="R126" i="5"/>
  <c r="H126" i="5"/>
  <c r="G126" i="5"/>
  <c r="I126" i="5"/>
  <c r="G158" i="5"/>
  <c r="H158" i="5"/>
  <c r="S203" i="5"/>
  <c r="F215" i="5"/>
  <c r="H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R38"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G351" i="5"/>
  <c r="F351" i="5"/>
  <c r="G287" i="5"/>
  <c r="R287" i="5"/>
  <c r="F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G207" i="5"/>
  <c r="F207" i="5"/>
  <c r="R207" i="5"/>
  <c r="H207" i="5"/>
  <c r="G143" i="5"/>
  <c r="I143" i="5"/>
  <c r="F143" i="5"/>
  <c r="G79" i="5"/>
  <c r="F79" i="5"/>
  <c r="R79" i="5"/>
  <c r="H79" i="5"/>
  <c r="G39" i="5"/>
  <c r="I39" i="5"/>
  <c r="G23" i="5"/>
  <c r="F23" i="5"/>
  <c r="R23" i="5"/>
  <c r="H23"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G67" i="5"/>
  <c r="H1499" i="5"/>
  <c r="G1192" i="5"/>
  <c r="J1040" i="5"/>
  <c r="H2328" i="5"/>
  <c r="I920" i="5"/>
  <c r="H1040" i="5"/>
  <c r="I460" i="5"/>
  <c r="H67" i="5"/>
  <c r="F1796" i="5"/>
  <c r="H250" i="5"/>
  <c r="J2276" i="5"/>
  <c r="F460" i="5"/>
  <c r="H307" i="5"/>
  <c r="S2191" i="5"/>
  <c r="F2230" i="5"/>
  <c r="S2474" i="5"/>
  <c r="I180" i="5"/>
  <c r="I340" i="5"/>
  <c r="R1459" i="5"/>
  <c r="S2293" i="5"/>
  <c r="G525" i="5"/>
  <c r="F525" i="5"/>
  <c r="H525" i="5"/>
  <c r="I525" i="5"/>
  <c r="R525" i="5"/>
  <c r="I357" i="5"/>
  <c r="G357" i="5"/>
  <c r="R357" i="5"/>
  <c r="F357" i="5"/>
  <c r="G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H42" i="5"/>
  <c r="F286" i="5"/>
  <c r="G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F30"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G2220" i="5"/>
  <c r="H334" i="5"/>
  <c r="R394" i="5"/>
  <c r="I2382" i="5"/>
  <c r="G1303" i="5"/>
  <c r="R685" i="5"/>
  <c r="G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R1472" i="5"/>
  <c r="G64" i="5"/>
  <c r="F72" i="5"/>
  <c r="I2078" i="5"/>
  <c r="F1325" i="5"/>
  <c r="F64" i="5"/>
  <c r="R952" i="5"/>
  <c r="G166" i="5"/>
  <c r="R655" i="5"/>
  <c r="H2497" i="5"/>
  <c r="F2498" i="5"/>
  <c r="R2498" i="5"/>
  <c r="J1525" i="5"/>
  <c r="R629" i="5"/>
  <c r="R42"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42"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F38" i="5"/>
  <c r="R74" i="5"/>
  <c r="H74" i="5"/>
  <c r="I74" i="5"/>
  <c r="G74" i="5"/>
  <c r="F138" i="5"/>
  <c r="H138" i="5"/>
  <c r="I138" i="5"/>
  <c r="G138" i="5"/>
  <c r="R138" i="5"/>
  <c r="S190" i="5"/>
  <c r="S196" i="5"/>
  <c r="S236" i="5"/>
  <c r="S242" i="5"/>
  <c r="S256" i="5"/>
  <c r="F330" i="5"/>
  <c r="I330" i="5"/>
  <c r="H330" i="5"/>
  <c r="G330" i="5"/>
  <c r="H382" i="5"/>
  <c r="I382"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F343" i="5"/>
  <c r="R343" i="5"/>
  <c r="G343" i="5"/>
  <c r="H343" i="5"/>
  <c r="F251" i="5"/>
  <c r="G251" i="5"/>
  <c r="R251" i="5"/>
  <c r="H251" i="5"/>
  <c r="I251" i="5"/>
  <c r="H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28" i="5"/>
  <c r="F20"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R166" i="5"/>
  <c r="H166" i="5"/>
  <c r="R298" i="5"/>
  <c r="I298" i="5"/>
  <c r="G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R610" i="5"/>
  <c r="I574" i="5"/>
  <c r="G2186" i="5"/>
  <c r="I2186" i="5"/>
  <c r="H1991" i="5"/>
  <c r="G1782" i="5"/>
  <c r="J2186" i="5"/>
  <c r="G18"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309" i="5"/>
  <c r="R2309" i="5"/>
  <c r="I2309" i="5"/>
  <c r="G2309" i="5"/>
  <c r="G2252" i="5"/>
  <c r="J2252" i="5"/>
  <c r="I2252" i="5"/>
  <c r="H2252" i="5"/>
  <c r="F631" i="5"/>
  <c r="J631" i="5"/>
  <c r="F1328" i="5"/>
  <c r="R984" i="5"/>
  <c r="J416" i="5"/>
  <c r="R1456" i="5"/>
  <c r="G631" i="5"/>
  <c r="F24"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I56" i="5"/>
  <c r="G802" i="5"/>
  <c r="F26" i="5"/>
  <c r="R26" i="5"/>
  <c r="H26" i="5"/>
  <c r="I26" i="5"/>
  <c r="G26" i="5"/>
  <c r="R52" i="5"/>
  <c r="H52" i="5"/>
  <c r="I52"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R260" i="5"/>
  <c r="G244" i="5"/>
  <c r="I244" i="5"/>
  <c r="F244" i="5"/>
  <c r="G164" i="5"/>
  <c r="H156" i="5"/>
  <c r="H148" i="5"/>
  <c r="I140" i="5"/>
  <c r="H116" i="5"/>
  <c r="G100" i="5"/>
  <c r="G52"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G270" i="5"/>
  <c r="F966" i="5"/>
  <c r="J966" i="5"/>
  <c r="I1887" i="5"/>
  <c r="H1887" i="5"/>
  <c r="G1975" i="5"/>
  <c r="F1975" i="5"/>
  <c r="J1975" i="5"/>
  <c r="R2150" i="5"/>
  <c r="F2150" i="5"/>
  <c r="I2150" i="5"/>
  <c r="H98" i="5"/>
  <c r="F98" i="5"/>
  <c r="F482" i="5"/>
  <c r="R482" i="5"/>
  <c r="H482" i="5"/>
  <c r="G482" i="5"/>
  <c r="I482" i="5"/>
  <c r="R162" i="5"/>
  <c r="F1735" i="5"/>
  <c r="H1735" i="5"/>
  <c r="J2262" i="5"/>
  <c r="J542" i="5"/>
  <c r="H542" i="5"/>
  <c r="H2450" i="5"/>
  <c r="R2450" i="5"/>
  <c r="J677" i="5"/>
  <c r="F890" i="5"/>
  <c r="H1984" i="5"/>
  <c r="R1632" i="5"/>
  <c r="R7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I32" i="5"/>
  <c r="G976" i="5"/>
  <c r="I831" i="5"/>
  <c r="F927" i="5"/>
  <c r="H1455" i="5"/>
  <c r="R1487" i="5"/>
  <c r="F1528" i="5"/>
  <c r="G2496" i="5"/>
  <c r="J1656" i="5"/>
  <c r="F496" i="5"/>
  <c r="I696" i="5"/>
  <c r="R872" i="5"/>
  <c r="F1456" i="5"/>
  <c r="J1032" i="5"/>
  <c r="G872" i="5"/>
  <c r="I783" i="5"/>
  <c r="H831" i="5"/>
  <c r="J927" i="5"/>
  <c r="G1455" i="5"/>
  <c r="R1455" i="5"/>
  <c r="F1314" i="5"/>
  <c r="H783" i="5"/>
  <c r="G1487" i="5"/>
  <c r="I1282" i="5"/>
  <c r="F3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G150"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F304" i="5"/>
  <c r="G216" i="5"/>
  <c r="J824" i="5"/>
  <c r="G824" i="5"/>
  <c r="I544" i="5"/>
  <c r="H1423" i="5"/>
  <c r="R1423" i="5"/>
  <c r="F1423" i="5"/>
  <c r="J1358" i="5"/>
  <c r="R1358" i="5"/>
  <c r="I1358" i="5"/>
  <c r="F1358" i="5"/>
  <c r="H1358" i="5"/>
  <c r="R1008" i="5"/>
  <c r="G2272" i="5"/>
  <c r="J2272" i="5"/>
  <c r="F824" i="5"/>
  <c r="I664" i="5"/>
  <c r="H600" i="5"/>
  <c r="F432" i="5"/>
  <c r="F1008" i="5"/>
  <c r="F544" i="5"/>
  <c r="F216" i="5"/>
  <c r="G952" i="5"/>
  <c r="H3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R368" i="5"/>
  <c r="I368" i="5"/>
  <c r="I824" i="5"/>
  <c r="I496" i="5"/>
  <c r="I456" i="5"/>
  <c r="G496" i="5"/>
  <c r="G309" i="5"/>
  <c r="H309" i="5"/>
  <c r="R309" i="5"/>
  <c r="R383" i="5"/>
  <c r="J2122" i="5"/>
  <c r="R2122" i="5"/>
  <c r="I2122" i="5"/>
  <c r="G954" i="5"/>
  <c r="H954" i="5"/>
  <c r="F282" i="5"/>
  <c r="H2272" i="5"/>
  <c r="H456" i="5"/>
  <c r="J1184" i="5"/>
  <c r="G1312" i="5"/>
  <c r="G432" i="5"/>
  <c r="G32" i="5"/>
  <c r="R456" i="5"/>
  <c r="H216" i="5"/>
  <c r="G1505" i="5"/>
  <c r="H1505" i="5"/>
  <c r="J963" i="5"/>
  <c r="I963" i="5"/>
  <c r="F963" i="5"/>
  <c r="G75" i="5"/>
  <c r="I216" i="5"/>
  <c r="J456" i="5"/>
  <c r="I1184" i="5"/>
  <c r="G368" i="5"/>
  <c r="G304" i="5"/>
  <c r="R216" i="5"/>
  <c r="F991" i="5"/>
  <c r="I991" i="5"/>
  <c r="G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F248" i="5"/>
  <c r="G248" i="5"/>
  <c r="H48" i="5"/>
  <c r="G48" i="5"/>
  <c r="F48" i="5"/>
  <c r="H1352" i="5"/>
  <c r="G1352" i="5"/>
  <c r="I1352" i="5"/>
  <c r="F1352" i="5"/>
  <c r="J1352" i="5"/>
  <c r="H1408" i="5"/>
  <c r="R1408" i="5"/>
  <c r="J1616" i="5"/>
  <c r="I248" i="5"/>
  <c r="G88" i="5"/>
  <c r="I88" i="5"/>
  <c r="F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J1312" i="5"/>
  <c r="I72" i="5"/>
  <c r="R648" i="5"/>
  <c r="I104" i="5"/>
  <c r="R416" i="5"/>
  <c r="G1528" i="5"/>
  <c r="F184" i="5"/>
  <c r="G1680" i="5"/>
  <c r="F928" i="5"/>
  <c r="F696" i="5"/>
  <c r="F1312" i="5"/>
  <c r="H72" i="5"/>
  <c r="I184" i="5"/>
  <c r="I648" i="5"/>
  <c r="J904" i="5"/>
  <c r="J1680" i="5"/>
  <c r="G256" i="5"/>
  <c r="R768" i="5"/>
  <c r="H256" i="5"/>
  <c r="F256" i="5"/>
  <c r="H2055" i="5"/>
  <c r="F2055" i="5"/>
  <c r="H432" i="5"/>
  <c r="H928" i="5"/>
  <c r="F768" i="5"/>
  <c r="R56" i="5"/>
  <c r="J768" i="5"/>
  <c r="I768" i="5"/>
  <c r="R432" i="5"/>
  <c r="J2327" i="5"/>
  <c r="G2327" i="5"/>
  <c r="R2397" i="5"/>
  <c r="H2397" i="5"/>
  <c r="G2397" i="5"/>
  <c r="S299" i="5"/>
  <c r="S337" i="5"/>
  <c r="G2305" i="5"/>
  <c r="R320" i="5"/>
  <c r="H320" i="5"/>
  <c r="G320" i="5"/>
  <c r="F1416" i="5"/>
  <c r="G1416" i="5"/>
  <c r="R1416" i="5"/>
  <c r="J1416" i="5"/>
  <c r="R1600" i="5"/>
  <c r="J1600" i="5"/>
  <c r="J1528" i="5"/>
  <c r="G1232" i="5"/>
  <c r="H1232" i="5"/>
  <c r="R1592" i="5"/>
  <c r="I1528" i="5"/>
  <c r="J2496" i="5"/>
  <c r="I320" i="5"/>
  <c r="G1536" i="5"/>
  <c r="J1536" i="5"/>
  <c r="F1672" i="5"/>
  <c r="J1672" i="5"/>
  <c r="H24" i="5"/>
  <c r="G24" i="5"/>
  <c r="R24" i="5"/>
  <c r="I904" i="5"/>
  <c r="F904" i="5"/>
  <c r="R1184" i="5"/>
  <c r="H1184" i="5"/>
  <c r="G1616" i="5"/>
  <c r="I1616" i="5"/>
  <c r="F1616" i="5"/>
  <c r="R1032" i="5"/>
  <c r="F1032" i="5"/>
  <c r="I144" i="5"/>
  <c r="F144" i="5"/>
  <c r="G144" i="5"/>
  <c r="H144" i="5"/>
  <c r="G600" i="5"/>
  <c r="J600" i="5"/>
  <c r="F600" i="5"/>
  <c r="F320" i="5"/>
  <c r="H888" i="5"/>
  <c r="G1632" i="5"/>
  <c r="F1632" i="5"/>
  <c r="H1632" i="5"/>
  <c r="I1680" i="5"/>
  <c r="G40" i="5"/>
  <c r="H40" i="5"/>
  <c r="I40" i="5"/>
  <c r="F4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G416" i="5"/>
  <c r="I416" i="5"/>
  <c r="I1008" i="5"/>
  <c r="J1008" i="5"/>
  <c r="G1008" i="5"/>
  <c r="F624" i="5"/>
  <c r="R624" i="5"/>
  <c r="H624" i="5"/>
  <c r="J624" i="5"/>
  <c r="I624" i="5"/>
  <c r="G624" i="5"/>
  <c r="S370" i="5"/>
  <c r="S666" i="5"/>
  <c r="F998" i="5"/>
  <c r="H998" i="5"/>
  <c r="I998" i="5"/>
  <c r="R998" i="5"/>
  <c r="S1004" i="5"/>
  <c r="S1213" i="5"/>
  <c r="H2441" i="5"/>
  <c r="J2441" i="5"/>
  <c r="R2441" i="5"/>
  <c r="F2441" i="5"/>
  <c r="G2441" i="5"/>
  <c r="S244" i="5"/>
  <c r="S819" i="5"/>
  <c r="I586" i="5"/>
  <c r="G586" i="5"/>
  <c r="R586" i="5"/>
  <c r="F613" i="5"/>
  <c r="H613" i="5"/>
  <c r="I613" i="5"/>
  <c r="R1791" i="5"/>
  <c r="G1791" i="5"/>
  <c r="S601" i="5"/>
  <c r="S1025" i="5"/>
  <c r="S463" i="5"/>
  <c r="H610" i="5"/>
  <c r="F610" i="5"/>
  <c r="S1093" i="5"/>
  <c r="S713" i="5"/>
  <c r="S604" i="5"/>
  <c r="F1548" i="5"/>
  <c r="G1156" i="5"/>
  <c r="R980" i="5"/>
  <c r="G1956"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3" i="5"/>
  <c r="R1251" i="5"/>
  <c r="H1083" i="5"/>
  <c r="G2144" i="5"/>
  <c r="H2144" i="5"/>
  <c r="J1235" i="5"/>
  <c r="H2099" i="5"/>
  <c r="F13" i="5"/>
  <c r="I13" i="5"/>
  <c r="H2419" i="5"/>
  <c r="H212" i="5"/>
  <c r="H1179" i="5"/>
  <c r="F1819" i="5"/>
  <c r="F2099" i="5"/>
  <c r="H2467" i="5"/>
  <c r="G20" i="5"/>
  <c r="G13" i="5"/>
  <c r="F14" i="5"/>
  <c r="G12" i="5"/>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I20" i="5"/>
  <c r="R20" i="5"/>
  <c r="H20" i="5"/>
  <c r="G867" i="5"/>
  <c r="J867" i="5"/>
  <c r="F867" i="5"/>
  <c r="R867" i="5"/>
  <c r="H867" i="5"/>
  <c r="I867" i="5"/>
  <c r="G915" i="5"/>
  <c r="J915" i="5"/>
  <c r="R915" i="5"/>
  <c r="H915" i="5"/>
  <c r="I915" i="5"/>
  <c r="J1139" i="5"/>
  <c r="F1139" i="5"/>
  <c r="G1139" i="5"/>
  <c r="I1139" i="5"/>
  <c r="H1243" i="5"/>
  <c r="H1299" i="5"/>
  <c r="G1363" i="5"/>
  <c r="H1363" i="5"/>
  <c r="G28" i="5"/>
  <c r="H28" i="5"/>
  <c r="I28" i="5"/>
  <c r="F28" i="5"/>
  <c r="R699" i="5"/>
  <c r="R875" i="5"/>
  <c r="H875" i="5"/>
  <c r="I875" i="5"/>
  <c r="G875" i="5"/>
  <c r="F875" i="5"/>
  <c r="J875" i="5"/>
  <c r="F731" i="5"/>
  <c r="G731" i="5"/>
  <c r="J731" i="5"/>
  <c r="I731" i="5"/>
  <c r="I803" i="5"/>
  <c r="G947" i="5"/>
  <c r="G1147" i="5"/>
  <c r="J1147" i="5"/>
  <c r="F1147" i="5"/>
  <c r="I1147" i="5"/>
  <c r="F1219" i="5"/>
  <c r="I1219" i="5"/>
  <c r="I1307" i="5"/>
  <c r="J1307" i="5"/>
  <c r="I36"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F164" i="5"/>
  <c r="R164" i="5"/>
  <c r="I164" i="5"/>
  <c r="H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60" i="5"/>
  <c r="H60" i="5"/>
  <c r="I212" i="5"/>
  <c r="H388" i="5"/>
  <c r="R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R172" i="5"/>
  <c r="H172" i="5"/>
  <c r="H228" i="5"/>
  <c r="R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I68" i="5"/>
  <c r="R68" i="5"/>
  <c r="F68" i="5"/>
  <c r="F116" i="5"/>
  <c r="R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R92" i="5"/>
  <c r="G92" i="5"/>
  <c r="H92" i="5"/>
  <c r="I92" i="5"/>
  <c r="F92" i="5"/>
  <c r="I148" i="5"/>
  <c r="R1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R196" i="5"/>
  <c r="F196" i="5"/>
  <c r="R236" i="5"/>
  <c r="I236" i="5"/>
  <c r="H236" i="5"/>
  <c r="F236" i="5"/>
  <c r="G236" i="5"/>
  <c r="F300" i="5"/>
  <c r="R300" i="5"/>
  <c r="I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F99" i="5"/>
  <c r="H99" i="5"/>
  <c r="G99" i="5"/>
  <c r="G203" i="5"/>
  <c r="I203" i="5"/>
  <c r="F203" i="5"/>
  <c r="R203" i="5"/>
  <c r="H203" i="5"/>
  <c r="I651" i="5"/>
  <c r="G851" i="5"/>
  <c r="H851" i="5"/>
  <c r="J851" i="5"/>
  <c r="I851" i="5"/>
  <c r="F851" i="5"/>
  <c r="R851" i="5"/>
  <c r="F1939" i="5"/>
  <c r="I2019" i="5"/>
  <c r="H2163" i="5"/>
  <c r="F2163" i="5"/>
  <c r="I2163" i="5"/>
  <c r="J2163" i="5"/>
  <c r="G115" i="5"/>
  <c r="F115" i="5"/>
  <c r="R115" i="5"/>
  <c r="H115" i="5"/>
  <c r="I115" i="5"/>
  <c r="J1739" i="5"/>
  <c r="I1739" i="5"/>
  <c r="F1739" i="5"/>
  <c r="R1739" i="5"/>
  <c r="R2305" i="5"/>
  <c r="I2345" i="5"/>
  <c r="R1268" i="5"/>
  <c r="H1268" i="5"/>
  <c r="F1268" i="5"/>
  <c r="F1156" i="5"/>
  <c r="J1156" i="5"/>
  <c r="I1156" i="5"/>
  <c r="H1156" i="5"/>
  <c r="R1156" i="5"/>
  <c r="J1548" i="5"/>
  <c r="H1548" i="5"/>
  <c r="R1548" i="5"/>
  <c r="I1548"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G37" i="5"/>
  <c r="R1626" i="5"/>
  <c r="G1626" i="5"/>
  <c r="J1626" i="5"/>
  <c r="H1626" i="5"/>
  <c r="F1626" i="5"/>
  <c r="R1898" i="5"/>
  <c r="H1898" i="5"/>
  <c r="J1898" i="5"/>
  <c r="F1898" i="5"/>
  <c r="I12" i="5"/>
  <c r="H2235" i="5"/>
  <c r="H644" i="5"/>
  <c r="H132" i="5"/>
  <c r="G1703" i="5"/>
  <c r="F1703" i="5"/>
  <c r="H1414" i="5"/>
  <c r="R1414" i="5"/>
  <c r="I1414" i="5"/>
  <c r="R2388" i="5"/>
  <c r="G2388" i="5"/>
  <c r="H2388" i="5"/>
  <c r="F2388" i="5"/>
  <c r="R2212" i="5"/>
  <c r="G2212" i="5"/>
  <c r="H2116" i="5"/>
  <c r="F2116" i="5"/>
  <c r="F1900" i="5"/>
  <c r="J1900" i="5"/>
  <c r="G996" i="5"/>
  <c r="J996" i="5"/>
  <c r="G708" i="5"/>
  <c r="F708" i="5"/>
  <c r="R708" i="5"/>
  <c r="H708" i="5"/>
  <c r="I708" i="5"/>
  <c r="H12" i="5"/>
  <c r="J644" i="5"/>
  <c r="H1199" i="5"/>
  <c r="R12" i="5"/>
  <c r="R644" i="5"/>
  <c r="R2383" i="5"/>
  <c r="G1967" i="5"/>
  <c r="F70" i="5"/>
  <c r="R70" i="5"/>
  <c r="H70" i="5"/>
  <c r="I70" i="5"/>
  <c r="I170" i="5"/>
  <c r="R170" i="5"/>
  <c r="G234" i="5"/>
  <c r="F234" i="5"/>
  <c r="R234" i="5"/>
  <c r="I234" i="5"/>
  <c r="H234" i="5"/>
  <c r="I302" i="5"/>
  <c r="H302" i="5"/>
  <c r="R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H18" i="5"/>
  <c r="F66" i="5"/>
  <c r="R903" i="5"/>
  <c r="G838" i="5"/>
  <c r="R18" i="5"/>
  <c r="G186" i="5"/>
  <c r="H612" i="5"/>
  <c r="R612" i="5"/>
  <c r="H66" i="5"/>
  <c r="F275" i="5"/>
  <c r="F1690" i="5"/>
  <c r="I1690" i="5"/>
  <c r="H1690" i="5"/>
  <c r="H546" i="5"/>
  <c r="H2114" i="5"/>
  <c r="I186" i="5"/>
  <c r="G1690" i="5"/>
  <c r="I189" i="5"/>
  <c r="H186" i="5"/>
  <c r="I66" i="5"/>
  <c r="G1562" i="5"/>
  <c r="R1690" i="5"/>
  <c r="H814" i="5"/>
  <c r="F814" i="5"/>
  <c r="H903" i="5"/>
  <c r="J638" i="5"/>
  <c r="G1966"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H1776" i="5"/>
  <c r="F1776" i="5"/>
  <c r="I1696"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R220" i="5"/>
  <c r="G220" i="5"/>
  <c r="I220" i="5"/>
  <c r="R171" i="5"/>
  <c r="I171" i="5"/>
  <c r="H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3" i="5"/>
  <c r="C24" i="3"/>
  <c r="B4" i="5"/>
  <c r="B4" i="4"/>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54" i="5"/>
  <c r="I14" i="5"/>
  <c r="H2019" i="5"/>
  <c r="H787" i="5"/>
  <c r="I627" i="5"/>
  <c r="R420" i="5"/>
  <c r="I1852" i="5"/>
  <c r="R1740" i="5"/>
  <c r="F860" i="5"/>
  <c r="F820" i="5"/>
  <c r="F788" i="5"/>
  <c r="J660" i="5"/>
  <c r="J1316" i="5"/>
  <c r="H1540" i="5"/>
  <c r="H636" i="5"/>
  <c r="J1020" i="5"/>
  <c r="F1851" i="5"/>
  <c r="F1747" i="5"/>
  <c r="R1403" i="5"/>
  <c r="J923" i="5"/>
  <c r="R1696" i="5"/>
  <c r="I2475" i="5"/>
  <c r="J1851" i="5"/>
  <c r="H14" i="5"/>
  <c r="F787" i="5"/>
  <c r="F420" i="5"/>
  <c r="R1116" i="5"/>
  <c r="R860" i="5"/>
  <c r="R820" i="5"/>
  <c r="R660" i="5"/>
  <c r="J1540" i="5"/>
  <c r="R1020" i="5"/>
  <c r="I580" i="5"/>
  <c r="J747" i="5"/>
  <c r="F683" i="5"/>
  <c r="J2275" i="5"/>
  <c r="F2035" i="5"/>
  <c r="J1883" i="5"/>
  <c r="I923" i="5"/>
  <c r="F1696" i="5"/>
  <c r="R1808" i="5"/>
  <c r="G1150" i="5"/>
  <c r="H1398" i="5"/>
  <c r="I1150" i="5"/>
  <c r="G14"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R14"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F52" i="5"/>
  <c r="F90" i="5"/>
  <c r="I90" i="5"/>
  <c r="R90" i="5"/>
  <c r="G90" i="5"/>
  <c r="G130" i="5"/>
  <c r="F130" i="5"/>
  <c r="H142" i="5"/>
  <c r="I142" i="5"/>
  <c r="H154" i="5"/>
  <c r="R154" i="5"/>
  <c r="J154" i="5"/>
  <c r="G218" i="5"/>
  <c r="F218" i="5"/>
  <c r="H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H386" i="5"/>
  <c r="F386" i="5"/>
  <c r="G386" i="5"/>
  <c r="R386" i="5"/>
  <c r="H2303" i="5"/>
  <c r="J2303" i="5"/>
  <c r="G2303" i="5"/>
  <c r="R2303" i="5"/>
  <c r="I2055" i="5"/>
  <c r="J2055" i="5"/>
  <c r="G77" i="5"/>
  <c r="I77" i="5"/>
  <c r="R77" i="5"/>
  <c r="F77" i="5"/>
  <c r="I23"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H335" i="5"/>
  <c r="R335" i="5"/>
  <c r="F335" i="5"/>
  <c r="R279" i="5"/>
  <c r="G279" i="5"/>
  <c r="I279" i="5"/>
  <c r="H279" i="5"/>
  <c r="F279" i="5"/>
  <c r="G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G36" i="5"/>
  <c r="F36" i="5"/>
  <c r="R36" i="5"/>
  <c r="I955" i="5"/>
  <c r="G955" i="5"/>
  <c r="F955" i="5"/>
  <c r="R955" i="5"/>
  <c r="I795" i="5"/>
  <c r="G795" i="5"/>
  <c r="G899" i="5"/>
  <c r="J899" i="5"/>
  <c r="H2112" i="5"/>
  <c r="R2112" i="5"/>
  <c r="G108" i="5"/>
  <c r="I196" i="5"/>
  <c r="H196" i="5"/>
  <c r="H268" i="5"/>
  <c r="G268" i="5"/>
  <c r="R268" i="5"/>
  <c r="G316" i="5"/>
  <c r="H316" i="5"/>
  <c r="I316" i="5"/>
  <c r="R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H827" i="5"/>
  <c r="R827" i="5"/>
  <c r="G827" i="5"/>
  <c r="G891" i="5"/>
  <c r="J891" i="5"/>
  <c r="F1035" i="5"/>
  <c r="H1035" i="5"/>
  <c r="G1035" i="5"/>
  <c r="R2219" i="5"/>
  <c r="F2219" i="5"/>
  <c r="I2219" i="5"/>
  <c r="G2219" i="5"/>
  <c r="H2459" i="5"/>
  <c r="R2459" i="5"/>
  <c r="G60" i="5"/>
  <c r="G116" i="5"/>
  <c r="R116" i="5"/>
  <c r="G212" i="5"/>
  <c r="R212" i="5"/>
  <c r="F212" i="5"/>
  <c r="G644" i="5"/>
  <c r="F644" i="5"/>
  <c r="J740" i="5"/>
  <c r="G740" i="5"/>
  <c r="G16" i="5"/>
  <c r="I16" i="5"/>
  <c r="R507" i="5"/>
  <c r="F507" i="5"/>
  <c r="I683" i="5"/>
  <c r="R683" i="5"/>
  <c r="H683" i="5"/>
  <c r="R747" i="5"/>
  <c r="H747" i="5"/>
  <c r="F747" i="5"/>
  <c r="G747" i="5"/>
  <c r="I747" i="5"/>
  <c r="R1227" i="5"/>
  <c r="I1227" i="5"/>
  <c r="H1227" i="5"/>
  <c r="J1227" i="5"/>
  <c r="R1267" i="5"/>
  <c r="H1267" i="5"/>
  <c r="J1267" i="5"/>
  <c r="G636" i="5"/>
  <c r="J636" i="5"/>
  <c r="G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F308" i="5"/>
  <c r="H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F217" i="5"/>
  <c r="G209" i="5"/>
  <c r="G185" i="5"/>
  <c r="G169" i="5"/>
  <c r="G161" i="5"/>
  <c r="G153" i="5"/>
  <c r="G145" i="5"/>
  <c r="G121" i="5"/>
  <c r="G105" i="5"/>
  <c r="G97" i="5"/>
  <c r="G89" i="5"/>
  <c r="R81" i="5"/>
  <c r="F81" i="5"/>
  <c r="D2" i="4"/>
  <c r="B6" i="4"/>
  <c r="C27" i="3"/>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634" i="5"/>
  <c r="R30"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J4" i="5"/>
  <c r="M4" i="5"/>
  <c r="K4" i="5"/>
  <c r="C11" i="6"/>
  <c r="P4" i="5"/>
  <c r="D4" i="8"/>
  <c r="B1001" i="7"/>
  <c r="C15" i="6"/>
  <c r="C112" i="6"/>
  <c r="B3" i="6"/>
  <c r="A4" i="8"/>
  <c r="B29" i="3"/>
  <c r="B4" i="8"/>
  <c r="C12" i="6"/>
  <c r="C3" i="6"/>
  <c r="I4" i="8"/>
  <c r="C5" i="7"/>
  <c r="A1" i="6"/>
  <c r="H4" i="5"/>
  <c r="O4" i="5"/>
  <c r="B2" i="5"/>
  <c r="D3" i="6"/>
  <c r="C10" i="6"/>
  <c r="C13" i="6"/>
  <c r="A3" i="6"/>
  <c r="F5" i="7"/>
  <c r="N4" i="5"/>
  <c r="G4" i="5"/>
  <c r="A1" i="7"/>
  <c r="F4" i="5"/>
  <c r="A1" i="8"/>
  <c r="D1" i="6"/>
  <c r="B5" i="7"/>
  <c r="A80" i="2"/>
  <c r="A48" i="2"/>
  <c r="H4" i="8"/>
  <c r="F4" i="8"/>
  <c r="B3" i="5"/>
  <c r="G4" i="8"/>
  <c r="I4" i="5"/>
  <c r="C9" i="6"/>
  <c r="L4" i="5"/>
  <c r="A4" i="5"/>
  <c r="C4" i="6"/>
  <c r="I1536" i="5"/>
  <c r="H1536" i="5"/>
  <c r="I1432" i="5"/>
  <c r="R1312" i="5"/>
  <c r="I1312" i="5"/>
  <c r="J792" i="5"/>
  <c r="H792" i="5"/>
  <c r="R792" i="5"/>
  <c r="G456" i="5"/>
  <c r="F456" i="5"/>
  <c r="I432" i="5"/>
  <c r="J432" i="5"/>
  <c r="F368" i="5"/>
  <c r="H368" i="5"/>
  <c r="R304" i="5"/>
  <c r="H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H280" i="5"/>
  <c r="R280" i="5"/>
  <c r="I192" i="5"/>
  <c r="H192" i="5"/>
  <c r="R192" i="5"/>
  <c r="F192" i="5"/>
  <c r="H128" i="5"/>
  <c r="G25"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H2438" i="5"/>
  <c r="S2106" i="5"/>
  <c r="S1978" i="5"/>
  <c r="J2040" i="5"/>
  <c r="I2320" i="5"/>
  <c r="I2070" i="5"/>
  <c r="G2199" i="5"/>
  <c r="R2199" i="5"/>
  <c r="H2199" i="5"/>
  <c r="J2199" i="5"/>
  <c r="I2199" i="5"/>
  <c r="I2143" i="5"/>
  <c r="J2143" i="5"/>
  <c r="S1418" i="5"/>
  <c r="R2264" i="5"/>
  <c r="R2331" i="5"/>
  <c r="S1394" i="5"/>
  <c r="S962" i="5"/>
  <c r="G408" i="5"/>
  <c r="G83" i="5"/>
  <c r="R55" i="5"/>
  <c r="F128" i="5"/>
  <c r="I128" i="5"/>
  <c r="J2331" i="5"/>
  <c r="I2264" i="5"/>
  <c r="R312" i="5"/>
  <c r="S922" i="5"/>
  <c r="J2438" i="5"/>
  <c r="R1280" i="5"/>
  <c r="G2320" i="5"/>
  <c r="F408" i="5"/>
  <c r="F752" i="5"/>
  <c r="S1170" i="5"/>
  <c r="S210" i="5"/>
  <c r="H55" i="5"/>
  <c r="G280" i="5"/>
  <c r="R688" i="5"/>
  <c r="R128" i="5"/>
  <c r="S1810" i="5"/>
  <c r="S1178" i="5"/>
  <c r="S1186" i="5"/>
  <c r="S994" i="5"/>
  <c r="H81" i="5"/>
  <c r="R2280" i="5"/>
  <c r="G1136" i="5"/>
  <c r="F2320" i="5"/>
  <c r="F2199" i="5"/>
  <c r="S1298" i="5"/>
  <c r="G863" i="5"/>
  <c r="F863" i="5"/>
  <c r="H83" i="5"/>
  <c r="F83" i="5"/>
  <c r="J1318" i="5"/>
  <c r="G2264" i="5"/>
  <c r="S1666" i="5"/>
  <c r="S1602" i="5"/>
  <c r="G1280" i="5"/>
  <c r="H2320" i="5"/>
  <c r="G1160" i="5"/>
  <c r="S1946" i="5"/>
  <c r="G2120" i="5"/>
  <c r="R83" i="5"/>
  <c r="S1866" i="5"/>
  <c r="I312" i="5"/>
  <c r="H89" i="5"/>
  <c r="S1130" i="5"/>
  <c r="I81" i="5"/>
  <c r="J1280" i="5"/>
  <c r="F2264" i="5"/>
  <c r="S2242" i="5"/>
  <c r="S2002" i="5"/>
  <c r="G1071" i="5"/>
  <c r="I1071" i="5"/>
  <c r="I1386" i="5"/>
  <c r="J1386" i="5"/>
  <c r="J1735" i="5"/>
  <c r="F2438" i="5"/>
  <c r="H312" i="5"/>
  <c r="G688" i="5"/>
  <c r="F280" i="5"/>
  <c r="G312" i="5"/>
  <c r="H688" i="5"/>
  <c r="G81"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1246" i="5"/>
  <c r="H1471" i="5"/>
  <c r="J2373" i="5"/>
  <c r="J1507" i="5"/>
  <c r="G333" i="5"/>
  <c r="G2093" i="5"/>
  <c r="G205" i="5"/>
  <c r="G46" i="5"/>
  <c r="G1013" i="5"/>
  <c r="G1093" i="5"/>
  <c r="G661" i="5"/>
  <c r="G517" i="5"/>
  <c r="G845" i="5"/>
  <c r="G54" i="5"/>
  <c r="G653" i="5"/>
  <c r="G981" i="5"/>
  <c r="G541" i="5"/>
  <c r="D6" i="6"/>
  <c r="D5" i="6"/>
  <c r="H15" i="5"/>
  <c r="R15" i="5"/>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G68" i="5"/>
  <c r="H68" i="5"/>
  <c r="I388" i="5"/>
  <c r="F388" i="5"/>
  <c r="G388" i="5"/>
  <c r="G596" i="5"/>
  <c r="I596" i="5"/>
  <c r="R596" i="5"/>
  <c r="H740" i="5"/>
  <c r="I740" i="5"/>
  <c r="J908" i="5"/>
  <c r="I1028" i="5"/>
  <c r="R16" i="5"/>
  <c r="F16" i="5"/>
  <c r="H16"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G15"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I15" i="5"/>
  <c r="H2345"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F15" i="5"/>
  <c r="I980" i="5"/>
  <c r="R787" i="5"/>
  <c r="R1979" i="5"/>
  <c r="F763" i="5"/>
  <c r="F1284" i="5"/>
  <c r="J1140" i="5"/>
  <c r="R1108" i="5"/>
  <c r="R1724" i="5"/>
  <c r="F899" i="5"/>
  <c r="F1960" i="5"/>
  <c r="J1560" i="5"/>
  <c r="R2168" i="5"/>
  <c r="G1163" i="5"/>
  <c r="I1283" i="5"/>
  <c r="F1803" i="5"/>
  <c r="R2243" i="5"/>
  <c r="G1739" i="5"/>
  <c r="H1739" i="5"/>
  <c r="G1907" i="5"/>
  <c r="G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3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I2362" i="5"/>
  <c r="H2362" i="5"/>
  <c r="J2362" i="5"/>
  <c r="R1618" i="5"/>
  <c r="H1618" i="5"/>
  <c r="I1618" i="5"/>
  <c r="J1618" i="5"/>
  <c r="F1618" i="5"/>
  <c r="I1957" i="5"/>
  <c r="I2331" i="5"/>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I33" i="5"/>
  <c r="F33" i="5"/>
  <c r="R33" i="5"/>
  <c r="H33"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H129" i="5"/>
  <c r="R129" i="5"/>
  <c r="H289" i="5"/>
  <c r="I289" i="5"/>
  <c r="R289" i="5"/>
  <c r="F289" i="5"/>
  <c r="J289" i="5"/>
  <c r="H321" i="5"/>
  <c r="R321" i="5"/>
  <c r="I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I161" i="5"/>
  <c r="R161" i="5"/>
  <c r="H161" i="5"/>
  <c r="F161" i="5"/>
  <c r="F185" i="5"/>
  <c r="H185" i="5"/>
  <c r="I185" i="5"/>
  <c r="R185" i="5"/>
  <c r="H225" i="5"/>
  <c r="I225" i="5"/>
  <c r="F225" i="5"/>
  <c r="R225" i="5"/>
  <c r="F265" i="5"/>
  <c r="H265" i="5"/>
  <c r="R265" i="5"/>
  <c r="I265" i="5"/>
  <c r="G265" i="5"/>
  <c r="H361" i="5"/>
  <c r="F361" i="5"/>
  <c r="R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I137" i="5"/>
  <c r="F137" i="5"/>
  <c r="R137" i="5"/>
  <c r="H137" i="5"/>
  <c r="R297" i="5"/>
  <c r="H297" i="5"/>
  <c r="F297" i="5"/>
  <c r="I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F89" i="5"/>
  <c r="R89" i="5"/>
  <c r="F113" i="5"/>
  <c r="H113" i="5"/>
  <c r="I113" i="5"/>
  <c r="G113" i="5"/>
  <c r="R113" i="5"/>
  <c r="R193" i="5"/>
  <c r="F193" i="5"/>
  <c r="H193" i="5"/>
  <c r="I193" i="5"/>
  <c r="G193" i="5"/>
  <c r="F241" i="5"/>
  <c r="I241" i="5"/>
  <c r="R241" i="5"/>
  <c r="G241" i="5"/>
  <c r="H241" i="5"/>
  <c r="H273" i="5"/>
  <c r="R273" i="5"/>
  <c r="I273" i="5"/>
  <c r="F273" i="5"/>
  <c r="H329" i="5"/>
  <c r="R329" i="5"/>
  <c r="F329" i="5"/>
  <c r="I329" i="5"/>
  <c r="G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F145" i="5"/>
  <c r="R169" i="5"/>
  <c r="H169" i="5"/>
  <c r="I169" i="5"/>
  <c r="F169" i="5"/>
  <c r="F249" i="5"/>
  <c r="H249" i="5"/>
  <c r="I249" i="5"/>
  <c r="R249" i="5"/>
  <c r="R281" i="5"/>
  <c r="F281" i="5"/>
  <c r="H281" i="5"/>
  <c r="I281" i="5"/>
  <c r="G345" i="5"/>
  <c r="R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G249" i="5"/>
  <c r="R313" i="5"/>
  <c r="H313" i="5"/>
  <c r="F313" i="5"/>
  <c r="I313"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H97" i="5"/>
  <c r="R97" i="5"/>
  <c r="F97" i="5"/>
  <c r="H121" i="5"/>
  <c r="I121" i="5"/>
  <c r="F121" i="5"/>
  <c r="R121" i="5"/>
  <c r="H153" i="5"/>
  <c r="R153" i="5"/>
  <c r="I153" i="5"/>
  <c r="F153"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F209" i="5"/>
  <c r="H257" i="5"/>
  <c r="G257" i="5"/>
  <c r="R257" i="5"/>
  <c r="I257" i="5"/>
  <c r="F257" i="5"/>
  <c r="G289" i="5"/>
  <c r="G321" i="5"/>
  <c r="F353" i="5"/>
  <c r="I353" i="5"/>
  <c r="G353" i="5"/>
  <c r="R353" i="5"/>
  <c r="H353" i="5"/>
  <c r="H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C28" i="6"/>
  <c r="C6" i="6"/>
  <c r="C17" i="6"/>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G120" i="5"/>
  <c r="R120" i="5"/>
  <c r="I120" i="5"/>
  <c r="F224" i="5"/>
  <c r="I224" i="5"/>
  <c r="G224" i="5"/>
  <c r="H224" i="5"/>
  <c r="R224" i="5"/>
  <c r="F336" i="5"/>
  <c r="I336" i="5"/>
  <c r="H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G17" i="5"/>
  <c r="I17" i="5"/>
  <c r="F17" i="5"/>
  <c r="R17" i="5"/>
  <c r="H17"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G232" i="5"/>
  <c r="R232" i="5"/>
  <c r="I232" i="5"/>
  <c r="H232" i="5"/>
  <c r="F232" i="5"/>
  <c r="H296" i="5"/>
  <c r="I296" i="5"/>
  <c r="F296" i="5"/>
  <c r="R296" i="5"/>
  <c r="G296" i="5"/>
  <c r="H344" i="5"/>
  <c r="F344" i="5"/>
  <c r="R344" i="5"/>
  <c r="I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H392" i="5"/>
  <c r="I392" i="5"/>
  <c r="G392" i="5"/>
  <c r="H752" i="5"/>
  <c r="R752" i="5"/>
  <c r="J752" i="5"/>
  <c r="G752" i="5"/>
  <c r="I752" i="5"/>
  <c r="I1000" i="5"/>
  <c r="R1000" i="5"/>
  <c r="G1000" i="5"/>
  <c r="F1000" i="5"/>
  <c r="J1000" i="5"/>
  <c r="H1000" i="5"/>
  <c r="H25" i="5"/>
  <c r="I25" i="5"/>
  <c r="F25" i="5"/>
  <c r="R25" i="5"/>
  <c r="R136" i="5"/>
  <c r="F136" i="5"/>
  <c r="H136" i="5"/>
  <c r="I136" i="5"/>
  <c r="G136" i="5"/>
  <c r="F264" i="5"/>
  <c r="R264" i="5"/>
  <c r="H264" i="5"/>
  <c r="I264" i="5"/>
  <c r="G264" i="5"/>
  <c r="G352" i="5"/>
  <c r="R352" i="5"/>
  <c r="F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H176" i="5"/>
  <c r="F712" i="5"/>
  <c r="J712" i="5"/>
  <c r="H712" i="5"/>
  <c r="I712" i="5"/>
  <c r="R712" i="5"/>
  <c r="G712" i="5"/>
  <c r="F272" i="5"/>
  <c r="R272" i="5"/>
  <c r="H272" i="5"/>
  <c r="I272" i="5"/>
  <c r="G272" i="5"/>
  <c r="H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H41" i="5"/>
  <c r="G41" i="5"/>
  <c r="R73" i="5"/>
  <c r="H73" i="5"/>
  <c r="I73" i="5"/>
  <c r="F73" i="5"/>
  <c r="G73" i="5"/>
  <c r="H152" i="5"/>
  <c r="R152" i="5"/>
  <c r="G152" i="5"/>
  <c r="F152" i="5"/>
  <c r="I152" i="5"/>
  <c r="G200" i="5"/>
  <c r="I200" i="5"/>
  <c r="H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F49" i="5"/>
  <c r="G49" i="5"/>
  <c r="H49" i="5"/>
  <c r="R49" i="5"/>
  <c r="I49"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H317" i="5"/>
  <c r="G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I221" i="5"/>
  <c r="G221" i="5"/>
  <c r="F485" i="5"/>
  <c r="J485" i="5"/>
  <c r="I485" i="5"/>
  <c r="G485" i="5"/>
  <c r="R485" i="5"/>
  <c r="H485" i="5"/>
  <c r="R22" i="5"/>
  <c r="H22" i="5"/>
  <c r="I22" i="5"/>
  <c r="G22" i="5"/>
  <c r="F22"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F365" i="5"/>
  <c r="H365" i="5"/>
  <c r="I893" i="5"/>
  <c r="F893" i="5"/>
  <c r="R893" i="5"/>
  <c r="H893" i="5"/>
  <c r="G893" i="5"/>
  <c r="J893" i="5"/>
  <c r="F669" i="5"/>
  <c r="R669" i="5"/>
  <c r="J669" i="5"/>
  <c r="H669" i="5"/>
  <c r="I669" i="5"/>
  <c r="G669" i="5"/>
  <c r="H1093" i="5"/>
  <c r="F1093" i="5"/>
  <c r="I1093" i="5"/>
  <c r="R1093" i="5"/>
  <c r="J1093" i="5"/>
  <c r="R285" i="5"/>
  <c r="I285" i="5"/>
  <c r="F285" i="5"/>
  <c r="G285" i="5"/>
  <c r="H285" i="5"/>
  <c r="H1389" i="5"/>
  <c r="F1389" i="5"/>
  <c r="J1389" i="5"/>
  <c r="I1389" i="5"/>
  <c r="G1389" i="5"/>
  <c r="R1389" i="5"/>
  <c r="H2149" i="5"/>
  <c r="R2149" i="5"/>
  <c r="F2149" i="5"/>
  <c r="I2149" i="5"/>
  <c r="G2149" i="5"/>
  <c r="J2149" i="5"/>
  <c r="R2477" i="5"/>
  <c r="H2477" i="5"/>
  <c r="I2477" i="5"/>
  <c r="J2477" i="5"/>
  <c r="F2477" i="5"/>
  <c r="F93" i="5"/>
  <c r="H93" i="5"/>
  <c r="R93" i="5"/>
  <c r="I93" i="5"/>
  <c r="G93" i="5"/>
  <c r="R253" i="5"/>
  <c r="H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C5" i="6"/>
  <c r="F2469" i="5"/>
  <c r="G2469" i="5"/>
  <c r="H2469" i="5"/>
  <c r="J2469" i="5"/>
  <c r="I2469" i="5"/>
  <c r="R2469" i="5"/>
  <c r="J2142" i="5"/>
  <c r="I2142" i="5"/>
  <c r="G2142" i="5"/>
  <c r="H2142" i="5"/>
  <c r="F2142" i="5"/>
  <c r="R2142" i="5"/>
  <c r="I2413" i="5"/>
  <c r="J2413" i="5"/>
  <c r="R2413" i="5"/>
  <c r="H2413" i="5"/>
  <c r="F2413" i="5"/>
  <c r="C39" i="6"/>
  <c r="C61" i="6"/>
  <c r="C72" i="6"/>
  <c r="C83" i="6"/>
  <c r="C50" i="6"/>
  <c r="B2" i="6"/>
  <c r="C124" i="6"/>
  <c r="D98" i="6"/>
  <c r="C98" i="6"/>
  <c r="C114" i="6"/>
  <c r="D114" i="6"/>
  <c r="B31" i="4"/>
  <c r="A18" i="6"/>
  <c r="F40" i="6"/>
  <c r="F18" i="6"/>
  <c r="H18" i="6"/>
  <c r="O31" i="4"/>
  <c r="P55" i="4"/>
  <c r="B121" i="4"/>
  <c r="A99" i="6"/>
  <c r="B103" i="4"/>
  <c r="A84" i="6"/>
  <c r="B91" i="4"/>
  <c r="A73" i="6"/>
  <c r="B79" i="4"/>
  <c r="A62" i="6"/>
  <c r="B67" i="4"/>
  <c r="A51" i="6"/>
  <c r="B55" i="4"/>
  <c r="A40" i="6"/>
  <c r="P43" i="4"/>
  <c r="B43" i="4"/>
  <c r="A29" i="6"/>
  <c r="D18" i="6"/>
  <c r="C18" i="6"/>
  <c r="F115" i="6"/>
  <c r="A115" i="6"/>
  <c r="G115" i="6"/>
  <c r="H115" i="6"/>
  <c r="C115" i="6"/>
  <c r="D115" i="6"/>
  <c r="F99" i="6"/>
  <c r="H99" i="6"/>
  <c r="C99" i="6"/>
  <c r="D99" i="6"/>
  <c r="H40" i="6"/>
  <c r="C40" i="6"/>
  <c r="F51" i="6"/>
  <c r="H51" i="6"/>
  <c r="C51" i="6"/>
  <c r="F62" i="6"/>
  <c r="H62" i="6"/>
  <c r="C62" i="6"/>
  <c r="F73" i="6"/>
  <c r="H73" i="6"/>
  <c r="C73" i="6"/>
  <c r="F84" i="6"/>
  <c r="H84" i="6"/>
  <c r="C84" i="6"/>
  <c r="F29" i="6"/>
  <c r="H29" i="6"/>
  <c r="K115" i="6"/>
  <c r="C29" i="6"/>
  <c r="D29" i="6"/>
  <c r="D40" i="6"/>
  <c r="D51" i="6"/>
  <c r="D62" i="6"/>
  <c r="D73" i="6"/>
  <c r="D84" i="6"/>
  <c r="M31" i="4"/>
  <c r="M43" i="4"/>
  <c r="M55" i="4"/>
  <c r="M67" i="4"/>
  <c r="M79" i="4"/>
  <c r="M91" i="4"/>
  <c r="M103" i="4"/>
  <c r="M121" i="4"/>
  <c r="AA14" i="4" a="1"/>
  <c r="AA14" i="4"/>
  <c r="AA15" i="4" a="1"/>
  <c r="AA15" i="4"/>
  <c r="AA16" i="4" a="1"/>
  <c r="B32" i="4"/>
  <c r="A19" i="6"/>
  <c r="F19" i="6"/>
  <c r="H19" i="6"/>
  <c r="B33" i="4"/>
  <c r="A20" i="6"/>
  <c r="F20" i="6"/>
  <c r="H20" i="6"/>
  <c r="AA16" i="4"/>
  <c r="B34" i="4"/>
  <c r="A21" i="6"/>
  <c r="F21" i="6"/>
  <c r="H21" i="6"/>
  <c r="F41" i="6"/>
  <c r="F42" i="6"/>
  <c r="F43" i="6"/>
  <c r="O34" i="4"/>
  <c r="P58" i="4"/>
  <c r="B124" i="4"/>
  <c r="A102" i="6"/>
  <c r="B106" i="4"/>
  <c r="A87" i="6"/>
  <c r="B94" i="4"/>
  <c r="A76" i="6"/>
  <c r="B82" i="4"/>
  <c r="A65" i="6"/>
  <c r="B70" i="4"/>
  <c r="A54" i="6"/>
  <c r="B58" i="4"/>
  <c r="A43" i="6"/>
  <c r="P46" i="4"/>
  <c r="B46" i="4"/>
  <c r="A32" i="6"/>
  <c r="F102" i="6"/>
  <c r="H102" i="6"/>
  <c r="D102" i="6"/>
  <c r="F54" i="6"/>
  <c r="F65" i="6"/>
  <c r="F76" i="6"/>
  <c r="F87" i="6"/>
  <c r="H87" i="6"/>
  <c r="D87" i="6"/>
  <c r="H76" i="6"/>
  <c r="D76" i="6"/>
  <c r="H65" i="6"/>
  <c r="D65" i="6"/>
  <c r="H54" i="6"/>
  <c r="D54" i="6"/>
  <c r="H43" i="6"/>
  <c r="D43" i="6"/>
  <c r="F32" i="6"/>
  <c r="H32" i="6"/>
  <c r="D32" i="6"/>
  <c r="C32" i="6"/>
  <c r="K118" i="6"/>
  <c r="C102" i="6"/>
  <c r="C87" i="6"/>
  <c r="C76" i="6"/>
  <c r="C65" i="6"/>
  <c r="C54" i="6"/>
  <c r="C43" i="6"/>
  <c r="D21" i="6"/>
  <c r="C21" i="6"/>
  <c r="F118" i="6"/>
  <c r="A118" i="6"/>
  <c r="G118" i="6"/>
  <c r="H118" i="6"/>
  <c r="C118" i="6"/>
  <c r="D118" i="6"/>
  <c r="M34" i="4"/>
  <c r="M46" i="4"/>
  <c r="M58" i="4"/>
  <c r="M70" i="4"/>
  <c r="M82" i="4"/>
  <c r="M94" i="4"/>
  <c r="M106" i="4"/>
  <c r="M124" i="4"/>
  <c r="O33" i="4"/>
  <c r="P57" i="4"/>
  <c r="B123" i="4"/>
  <c r="M123" i="4"/>
  <c r="O32" i="4"/>
  <c r="P56" i="4"/>
  <c r="B122" i="4"/>
  <c r="M122" i="4"/>
  <c r="B105" i="4"/>
  <c r="M105" i="4"/>
  <c r="B104" i="4"/>
  <c r="M104" i="4"/>
  <c r="B93" i="4"/>
  <c r="M93" i="4"/>
  <c r="B92" i="4"/>
  <c r="M92" i="4"/>
  <c r="B81" i="4"/>
  <c r="M81" i="4"/>
  <c r="B80" i="4"/>
  <c r="M80" i="4"/>
  <c r="B69" i="4"/>
  <c r="M69" i="4"/>
  <c r="B68" i="4"/>
  <c r="M68" i="4"/>
  <c r="B57" i="4"/>
  <c r="M57" i="4"/>
  <c r="B56" i="4"/>
  <c r="M56" i="4"/>
  <c r="P45" i="4"/>
  <c r="B45" i="4"/>
  <c r="M45" i="4"/>
  <c r="P44" i="4"/>
  <c r="B44" i="4"/>
  <c r="M44" i="4"/>
  <c r="M33" i="4"/>
  <c r="M32" i="4"/>
  <c r="A101" i="6"/>
  <c r="A100" i="6"/>
  <c r="A86" i="6"/>
  <c r="A85" i="6"/>
  <c r="A75" i="6"/>
  <c r="A74" i="6"/>
  <c r="A64" i="6"/>
  <c r="A63" i="6"/>
  <c r="A53" i="6"/>
  <c r="A52" i="6"/>
  <c r="A42" i="6"/>
  <c r="A41" i="6"/>
  <c r="A31" i="6"/>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S45" i="4"/>
  <c r="S44" i="4"/>
  <c r="T44" i="4"/>
  <c r="U43" i="4"/>
  <c r="V42" i="4"/>
  <c r="W42" i="4"/>
  <c r="V43" i="4"/>
  <c r="U44" i="4"/>
  <c r="T45" i="4"/>
  <c r="S46" i="4"/>
  <c r="AA17" i="4" a="1"/>
  <c r="AA17" i="4"/>
  <c r="S47" i="4"/>
  <c r="T47" i="4"/>
  <c r="T46" i="4"/>
  <c r="U46" i="4"/>
  <c r="U45" i="4"/>
  <c r="V45" i="4"/>
  <c r="V44" i="4"/>
  <c r="W44" i="4"/>
  <c r="W43" i="4"/>
  <c r="X43" i="4"/>
  <c r="X42" i="4"/>
  <c r="Y42" i="4"/>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C94" i="6"/>
  <c r="F109" i="6"/>
  <c r="H109" i="6"/>
  <c r="C109" i="6"/>
  <c r="C110" i="6"/>
  <c r="C111" i="6"/>
  <c r="F95" i="6"/>
  <c r="H95" i="6"/>
  <c r="D95" i="6"/>
  <c r="D94" i="6"/>
  <c r="C108" i="6"/>
  <c r="D109" i="6"/>
  <c r="F96" i="6"/>
  <c r="H96" i="6"/>
  <c r="D96" i="6"/>
  <c r="C96" i="6"/>
  <c r="C95" i="6"/>
  <c r="A119" i="6"/>
  <c r="G119" i="6"/>
  <c r="F119" i="6"/>
  <c r="H119" i="6"/>
  <c r="C119" i="6"/>
  <c r="D119" i="6"/>
  <c r="F22" i="6"/>
  <c r="H22" i="6"/>
  <c r="H125" i="6"/>
  <c r="D2" i="6"/>
  <c r="C22" i="6"/>
  <c r="D22" i="6"/>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7" i="4"/>
  <c r="V46" i="4"/>
  <c r="W45" i="4"/>
  <c r="X44" i="4"/>
  <c r="Y43" i="4"/>
  <c r="Z42" i="4"/>
  <c r="AA42" i="4"/>
  <c r="Z43" i="4"/>
  <c r="Y44" i="4"/>
  <c r="X45" i="4"/>
  <c r="W46" i="4"/>
  <c r="V47" i="4"/>
  <c r="U48" i="4"/>
  <c r="T49" i="4"/>
  <c r="S50" i="4"/>
  <c r="M96" i="4"/>
  <c r="M97" i="4"/>
  <c r="M98" i="4"/>
  <c r="AA21" i="4" a="1"/>
  <c r="AA21" i="4"/>
  <c r="B39" i="4"/>
  <c r="O39" i="4"/>
  <c r="P63" i="4"/>
  <c r="B99" i="4"/>
  <c r="M99" i="4"/>
  <c r="S51" i="4"/>
  <c r="T51" i="4"/>
  <c r="U51" i="4"/>
  <c r="V51" i="4"/>
  <c r="W51" i="4"/>
  <c r="X51" i="4"/>
  <c r="Y51" i="4"/>
  <c r="Z51" i="4"/>
  <c r="AA51" i="4"/>
  <c r="AB51" i="4"/>
  <c r="AC51" i="4"/>
  <c r="T50" i="4"/>
  <c r="U50" i="4"/>
  <c r="V50" i="4"/>
  <c r="W50" i="4"/>
  <c r="X50" i="4"/>
  <c r="Y50" i="4"/>
  <c r="Z50" i="4"/>
  <c r="AA50" i="4"/>
  <c r="AB50" i="4"/>
  <c r="AC50" i="4"/>
  <c r="U49" i="4"/>
  <c r="V49" i="4"/>
  <c r="W49" i="4"/>
  <c r="X49" i="4"/>
  <c r="Y49" i="4"/>
  <c r="Z49" i="4"/>
  <c r="AA49" i="4"/>
  <c r="AB49" i="4"/>
  <c r="AC49" i="4"/>
  <c r="V48" i="4"/>
  <c r="W48" i="4"/>
  <c r="X48" i="4"/>
  <c r="Y48" i="4"/>
  <c r="Z48" i="4"/>
  <c r="AA48" i="4"/>
  <c r="AB48" i="4"/>
  <c r="AC48" i="4"/>
  <c r="W47" i="4"/>
  <c r="X47" i="4"/>
  <c r="X46" i="4"/>
  <c r="Y46" i="4"/>
  <c r="Y47" i="4"/>
  <c r="Z47" i="4"/>
  <c r="Y45" i="4"/>
  <c r="Z45" i="4"/>
  <c r="Z46" i="4"/>
  <c r="AA46" i="4"/>
  <c r="AA47" i="4"/>
  <c r="AB47" i="4"/>
  <c r="AC47" i="4"/>
  <c r="Z44" i="4"/>
  <c r="AA44" i="4"/>
  <c r="AA45" i="4"/>
  <c r="AB45" i="4"/>
  <c r="AB46" i="4"/>
  <c r="AC46" i="4"/>
  <c r="AC45" i="4"/>
  <c r="AA43" i="4"/>
  <c r="AB43" i="4"/>
  <c r="AB44" i="4"/>
  <c r="AC44" i="4"/>
  <c r="AC43" i="4"/>
  <c r="AB42" i="4"/>
  <c r="AC42" i="4"/>
  <c r="A26" i="6"/>
  <c r="AA22" i="4"/>
  <c r="AA23" i="4"/>
  <c r="Q41" i="4"/>
  <c r="B41" i="4"/>
  <c r="A27" i="6"/>
  <c r="P51" i="4"/>
  <c r="B51" i="4"/>
  <c r="A37" i="6"/>
  <c r="Q53" i="4"/>
  <c r="B53" i="4"/>
  <c r="A38" i="6"/>
  <c r="B63" i="4"/>
  <c r="A48" i="6"/>
  <c r="B65" i="4"/>
  <c r="A49" i="6"/>
  <c r="B75" i="4"/>
  <c r="A59" i="6"/>
  <c r="B77" i="4"/>
  <c r="A60" i="6"/>
  <c r="B87" i="4"/>
  <c r="A70" i="6"/>
  <c r="B89" i="4"/>
  <c r="A71" i="6"/>
  <c r="A81" i="6"/>
  <c r="B101" i="4"/>
  <c r="A82" i="6"/>
  <c r="B111" i="4"/>
  <c r="A92" i="6"/>
  <c r="B129" i="4"/>
  <c r="A107" i="6"/>
  <c r="A123" i="6"/>
  <c r="B115" i="4"/>
  <c r="A94" i="6"/>
  <c r="B117" i="4"/>
  <c r="A95" i="6"/>
  <c r="B119" i="4"/>
  <c r="A97" i="6"/>
  <c r="B131" i="4"/>
  <c r="A108" i="6"/>
  <c r="B133" i="4"/>
  <c r="A109" i="6"/>
  <c r="B135" i="4"/>
  <c r="A110" i="6"/>
  <c r="B137" i="4"/>
  <c r="A111" i="6"/>
  <c r="M39" i="4"/>
  <c r="M51" i="4"/>
  <c r="M63" i="4"/>
  <c r="M75" i="4"/>
  <c r="M87" i="4"/>
  <c r="M111" i="4"/>
  <c r="M12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<sst xmlns="http://schemas.openxmlformats.org/spreadsheetml/2006/main" count="28495" uniqueCount="20171">
  <si>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</si>
  <si>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</si>
  <si>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</si>
  <si>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</si>
  <si>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</si>
  <si>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</si>
  <si>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</si>
  <si>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</si>
  <si>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</si>
  <si>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</si>
  <si>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</si>
  <si>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</si>
  <si>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</si>
  <si>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</si>
  <si>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</si>
  <si>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</si>
  <si>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</si>
  <si>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</si>
  <si>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</si>
  <si>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</si>
  <si>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</si>
  <si>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</si>
  <si>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</si>
  <si>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</si>
  <si>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</si>
  <si>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</si>
  <si>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</si>
  <si>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</si>
  <si>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</si>
  <si>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</si>
  <si>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</si>
  <si>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</si>
  <si>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</si>
  <si>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</si>
  <si>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</si>
  <si>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</si>
  <si>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</si>
  <si>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</si>
  <si>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</si>
  <si>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</si>
  <si>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</si>
  <si>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</si>
  <si>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</si>
  <si>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</si>
  <si>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</si>
  <si>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</si>
  <si>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</si>
  <si>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</si>
  <si>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</si>
  <si>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</si>
  <si>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</si>
  <si>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</si>
  <si>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</si>
  <si>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</si>
  <si>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</si>
  <si>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</si>
  <si>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</si>
  <si>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</si>
  <si>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</si>
  <si>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</si>
  <si>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</si>
  <si>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</si>
  <si>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</si>
  <si>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</si>
  <si>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</si>
  <si>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</si>
  <si>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</si>
  <si>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</si>
  <si>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</si>
  <si>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</si>
  <si>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</si>
  <si>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</si>
  <si>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</si>
  <si>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</si>
  <si>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</si>
  <si>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</si>
  <si>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</si>
  <si>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</si>
  <si>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</si>
  <si>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</si>
  <si>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</si>
  <si>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</si>
  <si>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</si>
  <si>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</si>
  <si>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</si>
  <si>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</si>
  <si>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</si>
  <si>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</si>
  <si>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</si>
  <si>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</si>
  <si>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</si>
  <si>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</si>
  <si>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</si>
  <si>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</si>
  <si>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</si>
  <si>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</si>
  <si>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</si>
  <si>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</si>
  <si>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</si>
  <si>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</si>
  <si>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</si>
  <si>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</si>
  <si>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</si>
  <si>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</si>
  <si>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</si>
  <si>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</si>
  <si>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</si>
  <si>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</si>
  <si>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</si>
  <si>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</si>
  <si>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</si>
  <si>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</si>
  <si>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</si>
  <si>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</si>
  <si>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</si>
  <si>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</si>
  <si>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</si>
  <si>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</si>
  <si>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</si>
  <si>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</si>
  <si>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</si>
  <si>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</si>
  <si>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</si>
  <si>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</si>
  <si>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</si>
  <si>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</si>
  <si>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</si>
  <si>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</si>
  <si>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</si>
  <si>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</si>
  <si>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</si>
  <si>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</si>
  <si>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</si>
  <si>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</si>
  <si>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</si>
  <si>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</si>
  <si>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</si>
  <si>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</si>
  <si>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</si>
  <si>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</si>
  <si>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</si>
  <si>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</si>
  <si>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</si>
  <si>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</si>
  <si>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</si>
  <si>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</si>
  <si>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</si>
  <si>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</si>
  <si>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</si>
  <si>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</si>
  <si>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</si>
  <si>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</si>
  <si>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</si>
  <si>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</si>
  <si>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</si>
  <si>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</si>
  <si>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</si>
  <si>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</si>
  <si>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</si>
  <si>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</si>
  <si>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</si>
  <si>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</si>
  <si>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</si>
  <si>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</si>
  <si>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</si>
  <si>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</si>
  <si>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</si>
  <si>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</si>
  <si>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</si>
  <si>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</si>
  <si>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</si>
  <si>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</si>
  <si>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</si>
  <si>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</si>
  <si>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</si>
  <si>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</si>
  <si>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</si>
  <si>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</si>
  <si>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</si>
  <si>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</si>
  <si>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</si>
  <si>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</si>
  <si>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</si>
  <si>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</si>
  <si>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</si>
  <si>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</si>
  <si>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</si>
  <si>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</si>
  <si>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</si>
  <si>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</si>
  <si>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</si>
  <si>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</si>
  <si>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</si>
  <si>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</si>
  <si>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</si>
  <si>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</si>
  <si>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</si>
  <si>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</si>
  <si>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</si>
  <si>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</si>
  <si>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</si>
  <si>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</si>
  <si>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</si>
  <si>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</si>
  <si>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</si>
  <si>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</si>
  <si>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</si>
  <si>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</si>
  <si>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</si>
  <si>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</si>
  <si>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</si>
  <si>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</si>
  <si>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</si>
  <si>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</si>
  <si>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</si>
  <si>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</si>
  <si>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</si>
  <si>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</si>
  <si>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</si>
  <si>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</si>
  <si>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</si>
  <si>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</si>
  <si>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</si>
  <si>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</si>
  <si>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</si>
  <si>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</si>
  <si>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</si>
  <si>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</si>
  <si>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</si>
  <si>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</si>
  <si>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</si>
  <si>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</si>
  <si>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</si>
  <si>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</si>
  <si>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</si>
  <si>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</si>
  <si>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</si>
  <si>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</si>
  <si>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</si>
  <si>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</si>
  <si>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</si>
  <si>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</si>
  <si>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</si>
  <si>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</si>
  <si>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</si>
  <si>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</si>
  <si>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</si>
  <si>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</si>
  <si>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</si>
  <si>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</si>
  <si>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</si>
  <si>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</si>
  <si>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</si>
  <si>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</si>
  <si>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</si>
  <si>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</si>
  <si>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</si>
  <si>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</si>
  <si>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</si>
  <si>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</si>
  <si>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</si>
  <si>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</si>
  <si>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</si>
  <si>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</si>
  <si>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</si>
  <si>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</si>
  <si>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</si>
  <si>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</si>
  <si>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</si>
  <si>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</si>
  <si>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</si>
  <si>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</si>
  <si>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</si>
  <si>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</si>
  <si>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</si>
  <si>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</si>
  <si>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</si>
  <si>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</si>
  <si>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</si>
  <si>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</si>
  <si>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</si>
  <si>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</si>
  <si>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</si>
  <si>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</si>
  <si>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</si>
  <si>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</si>
  <si>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</si>
  <si>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</si>
  <si>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</si>
  <si>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</si>
  <si>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</si>
  <si>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</si>
  <si>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</si>
  <si>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</si>
  <si>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</si>
  <si>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</si>
  <si>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</si>
  <si>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</si>
  <si>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</si>
  <si>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</si>
  <si>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</si>
  <si>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</si>
  <si>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</si>
  <si>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</si>
  <si>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</si>
  <si>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</si>
  <si>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</si>
  <si>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</si>
  <si>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</si>
  <si>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</si>
  <si>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</si>
  <si>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</si>
  <si>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</si>
  <si>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</si>
  <si>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</si>
  <si>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</si>
  <si>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</si>
  <si>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</si>
  <si>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</si>
  <si>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</si>
  <si>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</si>
  <si>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</si>
  <si>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</si>
  <si>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</si>
  <si>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</si>
  <si>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</si>
  <si>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</si>
  <si>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</si>
  <si>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</si>
  <si>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</si>
  <si>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</si>
  <si>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</si>
  <si>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</si>
  <si>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</si>
  <si>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</si>
  <si>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</si>
  <si>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</si>
  <si>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</si>
  <si>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</si>
  <si>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</si>
  <si>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</si>
  <si>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</si>
  <si>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</si>
  <si>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</si>
  <si>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</si>
  <si>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</si>
  <si>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</si>
  <si>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</si>
  <si>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</si>
  <si>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</si>
  <si>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</si>
  <si>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</si>
  <si>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</si>
  <si>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</si>
  <si>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</si>
  <si>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</si>
  <si>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</si>
  <si>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</si>
  <si>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</si>
  <si>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</si>
  <si>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</si>
  <si>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</si>
  <si>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</si>
  <si>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</si>
  <si>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</si>
  <si>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</si>
  <si>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</si>
  <si>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</si>
  <si>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</si>
  <si>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</si>
  <si>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</si>
  <si>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</si>
  <si>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</si>
  <si>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</si>
  <si>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</si>
  <si>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</si>
  <si>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</si>
  <si>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</si>
  <si>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</si>
  <si>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</si>
  <si>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</si>
  <si>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</si>
  <si>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</si>
  <si>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</si>
  <si>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</si>
  <si>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</si>
  <si>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</si>
  <si>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</si>
  <si>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</si>
  <si>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</si>
  <si>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</si>
  <si>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</si>
  <si>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</si>
  <si>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</si>
  <si>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</si>
  <si>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</si>
  <si>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</si>
  <si>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</si>
  <si>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</si>
  <si>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</si>
  <si>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</si>
  <si>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</si>
  <si>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</si>
  <si>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</si>
  <si>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</si>
  <si>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</si>
  <si>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</si>
  <si>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</si>
  <si>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</si>
  <si>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</si>
  <si>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</si>
  <si>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</si>
  <si>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</si>
  <si>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</si>
  <si>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</si>
  <si>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</si>
  <si>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</si>
  <si>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</si>
  <si>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</si>
  <si>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</si>
  <si>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</si>
  <si>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</si>
  <si>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</si>
  <si>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</si>
  <si>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</si>
  <si>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</si>
  <si>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</si>
  <si>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</si>
  <si>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</si>
  <si>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</si>
  <si>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</si>
  <si>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</si>
  <si>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</si>
  <si>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</si>
  <si>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</si>
  <si>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</si>
  <si>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</si>
  <si>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</si>
  <si>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</si>
  <si>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</si>
  <si>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</si>
  <si>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</si>
  <si>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</si>
  <si>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</si>
  <si>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</si>
  <si>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</si>
  <si>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</si>
  <si>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</si>
  <si>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</si>
  <si>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</si>
  <si>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</si>
  <si>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</si>
  <si>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</si>
  <si>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</si>
  <si>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</si>
  <si>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</si>
  <si>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</si>
  <si>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</si>
  <si>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</si>
  <si>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</si>
  <si>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</si>
  <si>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</si>
  <si>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</si>
  <si>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</si>
  <si>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</si>
  <si>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</si>
  <si>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</si>
  <si>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</si>
  <si>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</si>
  <si>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</si>
  <si>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</si>
  <si>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</si>
  <si>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</si>
  <si>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</si>
  <si>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</si>
  <si>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</si>
  <si>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</si>
  <si>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</si>
  <si>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</si>
  <si>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</si>
  <si>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</si>
  <si>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</si>
  <si>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</si>
  <si>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</si>
  <si>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</si>
  <si>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</si>
  <si>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</si>
  <si>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</si>
  <si>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</si>
  <si>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</si>
  <si>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</si>
  <si>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</si>
  <si>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</si>
  <si>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</si>
  <si>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</si>
  <si>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</si>
  <si>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</si>
  <si>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</si>
  <si>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</si>
  <si>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</si>
  <si>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</si>
  <si>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</si>
  <si>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</si>
  <si>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</si>
  <si>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</si>
  <si>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</si>
  <si>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</si>
  <si>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</si>
  <si>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</si>
  <si>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</si>
  <si>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</si>
  <si>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</si>
  <si>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</si>
  <si>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</si>
  <si>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</si>
  <si>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</si>
  <si>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</si>
  <si>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</si>
  <si>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</si>
  <si>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</si>
  <si>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</si>
  <si>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</si>
  <si>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</si>
  <si>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</si>
  <si>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</si>
  <si>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</si>
  <si>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</si>
  <si>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</si>
  <si>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</si>
  <si>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</si>
  <si>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</si>
  <si>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</si>
  <si>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</si>
  <si>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</si>
  <si>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</si>
  <si>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</si>
  <si>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</si>
  <si>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</si>
  <si>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</si>
  <si>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</si>
  <si>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</si>
  <si>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</si>
  <si>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</si>
  <si>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</si>
  <si>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</si>
  <si>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</si>
  <si>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</si>
  <si>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</si>
  <si>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</si>
  <si>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</si>
  <si>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</si>
  <si>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</si>
  <si>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</si>
  <si>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</si>
  <si>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</si>
  <si>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</si>
  <si>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</si>
  <si>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</si>
  <si>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</si>
  <si>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</si>
  <si>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</si>
  <si>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</si>
  <si>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</si>
  <si>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</si>
  <si>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</si>
  <si>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</si>
  <si>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</si>
  <si>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</si>
  <si>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</si>
  <si>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</si>
  <si>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</si>
  <si>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</si>
  <si>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</si>
  <si>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</si>
  <si>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</si>
  <si>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</si>
  <si>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</si>
  <si>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</si>
  <si>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</si>
  <si>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</si>
  <si>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</si>
  <si>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</si>
  <si>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</si>
  <si>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</si>
  <si>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</si>
  <si>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</si>
  <si>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</si>
  <si>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</si>
  <si>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</si>
  <si>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</si>
  <si>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</si>
  <si>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</si>
  <si>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</si>
  <si>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</si>
  <si>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</si>
  <si>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</si>
  <si>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</si>
  <si>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</si>
  <si>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</si>
  <si>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</si>
  <si>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</si>
  <si>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</si>
  <si>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</si>
  <si>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</si>
  <si>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</si>
  <si>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</si>
  <si>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</si>
  <si>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</si>
  <si>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</si>
  <si>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</si>
  <si>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</si>
  <si>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</si>
  <si>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</si>
  <si>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</si>
  <si>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</si>
  <si>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</si>
  <si>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</si>
  <si>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</si>
  <si>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</si>
  <si>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</si>
  <si>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</si>
  <si>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</si>
  <si>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</si>
  <si>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</si>
  <si>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</si>
  <si>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</si>
  <si>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</si>
  <si>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</si>
  <si>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</si>
  <si>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</si>
  <si>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</si>
  <si>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</si>
  <si>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</si>
  <si>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</si>
  <si>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</si>
  <si>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</si>
  <si>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</si>
  <si>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</si>
  <si>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</si>
  <si>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</si>
  <si>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</si>
  <si>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</si>
  <si>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</si>
  <si>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</si>
  <si>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</si>
  <si>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</si>
  <si>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</si>
  <si>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</si>
  <si>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</si>
  <si>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</si>
  <si>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</si>
  <si>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</si>
  <si>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</si>
  <si>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</si>
  <si>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</si>
  <si>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</si>
  <si>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</si>
  <si>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</si>
  <si>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</si>
  <si>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</si>
  <si>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</si>
  <si>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</si>
  <si>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</si>
  <si>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</si>
  <si>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</si>
  <si>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</si>
  <si>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</si>
  <si>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</si>
  <si>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</si>
  <si>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</si>
  <si>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</si>
  <si>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</si>
  <si>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</si>
  <si>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</si>
  <si>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</si>
  <si>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</si>
  <si>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</si>
  <si>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</si>
  <si>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</si>
  <si>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</si>
  <si>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</si>
  <si>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</si>
  <si>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</si>
  <si>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</si>
  <si>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</si>
  <si>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</si>
  <si>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</si>
  <si>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</si>
  <si>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</si>
  <si>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</si>
  <si>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</si>
  <si>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</si>
  <si>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</si>
  <si>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</si>
  <si>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</si>
  <si>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</si>
  <si>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</si>
  <si>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</si>
  <si>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</si>
  <si>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</si>
  <si>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</si>
  <si>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</si>
  <si>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</si>
  <si>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</si>
  <si>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</si>
  <si>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</si>
  <si>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</si>
  <si>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</si>
  <si>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</si>
  <si>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</si>
  <si>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</si>
  <si>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</si>
  <si>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</si>
  <si>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</si>
  <si>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</si>
  <si>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</si>
  <si>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</si>
  <si>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</si>
  <si>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</si>
  <si>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</si>
  <si>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</si>
  <si>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</si>
  <si>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</si>
  <si>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</si>
  <si>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</si>
  <si>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</si>
  <si>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</si>
  <si>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</si>
  <si>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</si>
  <si>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</si>
  <si>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</si>
  <si>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</si>
  <si>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</si>
  <si>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</si>
  <si>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</si>
  <si>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</si>
  <si>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</si>
  <si>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</si>
  <si>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</si>
  <si>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</si>
  <si>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</si>
  <si>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</si>
  <si>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</si>
  <si>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</si>
  <si>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</si>
  <si>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</si>
  <si>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</si>
  <si>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</si>
  <si>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</si>
  <si>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</si>
  <si>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</si>
  <si>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</si>
  <si>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</si>
  <si>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</si>
  <si>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</si>
  <si>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</si>
  <si>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</si>
  <si>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</si>
  <si>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</si>
  <si>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</si>
  <si>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</si>
  <si>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</si>
  <si>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</si>
  <si>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</si>
  <si>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</si>
  <si>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</si>
  <si>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</si>
  <si>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</si>
  <si>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</si>
  <si>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</si>
  <si>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</si>
  <si>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</si>
  <si>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</si>
  <si>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</si>
  <si>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</si>
  <si>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</si>
  <si>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</si>
  <si>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</si>
  <si>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</si>
  <si>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</si>
  <si>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</si>
  <si>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</si>
  <si>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</si>
  <si>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</si>
  <si>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</si>
  <si>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</si>
  <si>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</si>
  <si>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</si>
  <si>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</si>
  <si>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</si>
  <si>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</si>
  <si>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</si>
  <si>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</si>
  <si>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</si>
  <si>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</si>
  <si>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</si>
  <si>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</si>
  <si>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</si>
  <si>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</si>
  <si>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</si>
  <si>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</si>
  <si>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</si>
  <si>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</si>
  <si>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</si>
  <si>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</si>
  <si>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</si>
  <si>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</si>
  <si>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</si>
  <si>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</si>
  <si>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</si>
  <si>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</si>
  <si>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</si>
  <si>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</si>
  <si>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</si>
  <si>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</si>
  <si>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</si>
  <si>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</si>
  <si>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</si>
  <si>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</si>
  <si>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</si>
  <si>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</si>
  <si>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</si>
  <si>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</si>
  <si>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</si>
  <si>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</si>
  <si>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</si>
  <si>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</si>
  <si>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</si>
  <si>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</si>
  <si>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</si>
  <si>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</si>
  <si>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</si>
  <si>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</si>
  <si>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</si>
  <si>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</si>
  <si>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</si>
  <si>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</si>
  <si>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</si>
  <si>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</si>
  <si>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</si>
  <si>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</si>
  <si>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</si>
  <si>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</si>
  <si>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</si>
  <si>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</si>
  <si>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</si>
  <si>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</si>
  <si>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</si>
  <si>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</si>
  <si>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</si>
  <si>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</si>
  <si>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</si>
  <si>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</si>
  <si>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</si>
  <si>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</si>
  <si>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</si>
  <si>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</si>
  <si>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</si>
  <si>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</si>
  <si>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</si>
  <si>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</si>
  <si>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</si>
  <si>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</si>
  <si>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</si>
  <si>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</si>
  <si>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</si>
  <si>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</si>
  <si>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</si>
  <si>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</si>
  <si>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</si>
  <si>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</si>
  <si>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</si>
  <si>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</si>
  <si>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</si>
  <si>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</si>
  <si>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</si>
  <si>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</si>
  <si>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</si>
  <si>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</si>
  <si>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</si>
  <si>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</si>
  <si>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</si>
  <si>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</si>
  <si>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</si>
  <si>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</si>
  <si>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</si>
  <si>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</si>
  <si>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</si>
  <si>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</si>
  <si>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</si>
  <si>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</si>
  <si>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</si>
  <si>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</si>
  <si>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</si>
  <si>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</si>
  <si>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</si>
  <si>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</si>
  <si>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</si>
  <si>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</si>
  <si>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</si>
  <si>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</si>
  <si>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</si>
  <si>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</si>
  <si>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</si>
  <si>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</si>
  <si>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</si>
  <si>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</si>
  <si>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</si>
  <si>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</si>
  <si>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</si>
  <si>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</si>
  <si>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</si>
  <si>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</si>
  <si>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</si>
  <si>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</si>
  <si>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</si>
  <si>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</si>
  <si>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</si>
  <si>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</si>
  <si>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</si>
  <si>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</si>
  <si>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</si>
  <si>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</si>
  <si>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</si>
  <si>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</si>
  <si>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</si>
  <si>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</si>
  <si>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</si>
  <si>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</si>
  <si>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</si>
  <si>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</si>
  <si>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</si>
  <si>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</si>
  <si>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</si>
  <si>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</si>
  <si>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</si>
  <si>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</si>
  <si>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</si>
  <si>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</si>
  <si>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</si>
  <si>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</si>
  <si>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</si>
  <si>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</si>
  <si>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</si>
  <si>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</si>
  <si>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</si>
  <si>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</si>
  <si>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</si>
  <si>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</si>
  <si>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</si>
  <si>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</si>
  <si>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</si>
  <si>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</si>
  <si>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</si>
  <si>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</si>
  <si>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</si>
  <si>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</si>
  <si>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</si>
  <si>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</si>
  <si>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</si>
  <si>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</si>
  <si>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</si>
  <si>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</si>
  <si>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</si>
  <si>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</si>
  <si>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</si>
  <si>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</si>
  <si>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</si>
  <si>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</si>
  <si>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</si>
  <si>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</si>
  <si>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</si>
  <si>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</si>
  <si>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</si>
  <si>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</si>
  <si>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</si>
  <si>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</si>
  <si>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</si>
  <si>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</si>
  <si>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</si>
  <si>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</si>
  <si>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</si>
  <si>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</si>
  <si>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</si>
  <si>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</si>
  <si>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</si>
  <si>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</si>
  <si>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</si>
  <si>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</si>
  <si>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</si>
  <si>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</si>
  <si>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</si>
  <si>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</si>
  <si>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</si>
  <si>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</si>
  <si>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</si>
  <si>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</si>
  <si>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</si>
  <si>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</si>
  <si>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</si>
  <si>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</si>
  <si>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</si>
  <si>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</si>
  <si>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</si>
  <si>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</si>
  <si>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</si>
  <si>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</si>
  <si>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</si>
  <si>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</si>
  <si>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</si>
  <si>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</si>
  <si>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</si>
  <si>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</si>
  <si>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</si>
  <si>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</si>
  <si>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</si>
  <si>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</si>
  <si>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</si>
  <si>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</si>
  <si>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</si>
  <si>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</si>
  <si>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</si>
  <si>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</si>
  <si>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</si>
  <si>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</si>
  <si>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</si>
  <si>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</si>
  <si>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</si>
  <si>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</si>
  <si>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</si>
  <si>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</si>
  <si>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</si>
  <si>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</si>
  <si>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</si>
  <si>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</si>
  <si>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</si>
  <si>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</si>
  <si>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</si>
  <si>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</si>
  <si>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</si>
  <si>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</si>
  <si>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</si>
  <si>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</si>
  <si>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</si>
  <si>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</si>
  <si>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</si>
  <si>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</si>
  <si>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</si>
  <si>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</si>
  <si>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</si>
  <si>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</si>
  <si>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</si>
  <si>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</si>
  <si>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</si>
  <si>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</si>
  <si>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</si>
  <si>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</si>
  <si>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</si>
  <si>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</si>
  <si>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</si>
  <si>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</si>
  <si>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</si>
  <si>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</si>
  <si>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</si>
  <si>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</si>
  <si>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</si>
  <si>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</si>
  <si>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</si>
  <si>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</si>
  <si>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</si>
  <si>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</si>
  <si>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</si>
  <si>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</si>
  <si>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</si>
  <si>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</si>
  <si>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</si>
  <si>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</si>
  <si>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</si>
  <si>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</si>
  <si>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</si>
  <si>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</si>
  <si>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</si>
  <si>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</si>
  <si>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</si>
  <si>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</si>
  <si>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</si>
  <si>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</si>
  <si>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</si>
  <si>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</si>
  <si>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</si>
  <si>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</si>
  <si>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</si>
  <si>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</si>
  <si>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</si>
  <si>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</si>
  <si>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</si>
  <si>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</si>
  <si>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</si>
  <si>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</si>
  <si>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</si>
  <si>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</si>
  <si>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</si>
  <si>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</si>
  <si>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</si>
  <si>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</si>
  <si>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</si>
  <si>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</si>
  <si>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</si>
  <si>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</si>
  <si>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</si>
  <si>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</si>
  <si>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</si>
  <si>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</si>
  <si>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</si>
  <si>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</si>
  <si>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</si>
  <si>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</si>
  <si>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</si>
  <si>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</si>
  <si>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</si>
  <si>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</si>
  <si>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</si>
  <si>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</si>
  <si>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</si>
  <si>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</si>
  <si>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</si>
  <si>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</si>
  <si>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</si>
  <si>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</si>
  <si>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</si>
  <si>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</si>
  <si>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</si>
  <si>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</si>
  <si>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</si>
  <si>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</si>
  <si>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</si>
  <si>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</si>
  <si>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</si>
  <si>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</si>
  <si>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</si>
  <si>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</si>
  <si>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</si>
  <si>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</si>
  <si>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</si>
  <si>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</si>
  <si>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</si>
  <si>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</si>
  <si>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</si>
  <si>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</si>
  <si>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</si>
  <si>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</si>
  <si>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</si>
  <si>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</si>
  <si>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</si>
  <si>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</si>
  <si>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</si>
  <si>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</si>
  <si>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</si>
  <si>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</si>
  <si>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</si>
  <si>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</si>
  <si>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</si>
  <si>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</si>
  <si>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</si>
  <si>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</si>
  <si>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</si>
  <si>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</si>
  <si>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</si>
  <si>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</si>
  <si>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</si>
  <si>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</si>
  <si>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</si>
  <si>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</si>
  <si>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</si>
  <si>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</si>
  <si>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</si>
  <si>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</si>
  <si>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</si>
  <si>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</si>
  <si>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</si>
  <si>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</si>
  <si>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</si>
  <si>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</si>
  <si>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</si>
  <si>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</si>
  <si>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</si>
  <si>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</si>
  <si>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</si>
  <si>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</si>
  <si>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</si>
  <si>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</si>
  <si>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</si>
  <si>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</si>
  <si>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</si>
  <si>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</si>
  <si>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</si>
  <si>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</si>
  <si>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</si>
  <si>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</si>
  <si>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</si>
  <si>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</si>
  <si>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</si>
  <si>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</si>
  <si>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</si>
  <si>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</si>
  <si>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</si>
  <si>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</si>
  <si>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</si>
  <si>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</si>
  <si>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</si>
  <si>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</si>
  <si>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</si>
  <si>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</si>
  <si>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</si>
  <si>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</si>
  <si>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</si>
  <si>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</si>
  <si>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</si>
  <si>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</si>
  <si>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</si>
  <si>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</si>
  <si>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</si>
  <si>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</si>
  <si>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</si>
  <si>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</si>
  <si>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</si>
  <si>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</si>
  <si>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</si>
  <si>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</si>
  <si>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</si>
  <si>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</si>
  <si>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</si>
  <si>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</si>
  <si>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</si>
  <si>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</si>
  <si>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</si>
  <si>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</si>
  <si>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</si>
  <si>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</si>
  <si>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</si>
  <si>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</si>
  <si>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</si>
  <si>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</si>
  <si>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</si>
  <si>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</si>
  <si>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</si>
  <si>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</si>
  <si>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</si>
  <si>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</si>
  <si>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</si>
  <si>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</si>
  <si>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</si>
  <si>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</si>
  <si>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</si>
  <si>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</si>
  <si>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</si>
  <si>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</si>
  <si>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</si>
  <si>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</si>
  <si>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</si>
  <si>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</si>
  <si>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</si>
  <si>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</si>
  <si>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</si>
  <si>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</si>
  <si>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</si>
  <si>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</si>
  <si>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</si>
  <si>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</si>
  <si>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</si>
  <si>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</si>
  <si>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</si>
  <si>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</si>
  <si>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</si>
  <si>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</si>
  <si>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</si>
  <si>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</si>
  <si>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</si>
  <si>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</si>
  <si>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</si>
  <si>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</si>
  <si>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</si>
  <si>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</si>
  <si>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</si>
  <si>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</si>
  <si>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</si>
  <si>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</si>
  <si>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</si>
  <si>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</si>
  <si>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</si>
  <si>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</si>
  <si>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</si>
  <si>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</si>
  <si>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</si>
  <si>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</si>
  <si>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</si>
  <si>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</si>
  <si>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</si>
  <si>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</si>
  <si>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</si>
  <si>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</si>
  <si>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</si>
  <si>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</si>
  <si>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</si>
  <si>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</si>
  <si>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</si>
  <si>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</si>
  <si>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</si>
  <si>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</si>
  <si>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</si>
  <si>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</si>
  <si>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</si>
  <si>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</si>
  <si>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</si>
  <si>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</si>
  <si>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</si>
  <si>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</si>
  <si>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</si>
  <si>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</si>
  <si>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</si>
  <si>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</si>
  <si>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</si>
  <si>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</si>
  <si>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</si>
  <si>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</si>
  <si>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</si>
  <si>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</si>
  <si>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</si>
  <si>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</si>
  <si>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</si>
  <si>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</si>
  <si>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</si>
  <si>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</si>
  <si>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</si>
  <si>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</si>
  <si>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</si>
  <si>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</si>
  <si>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</si>
  <si>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</si>
  <si>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</si>
  <si>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</si>
  <si>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</si>
  <si>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</si>
  <si>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</si>
  <si>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</si>
  <si>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</si>
  <si>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</si>
  <si>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</si>
  <si>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</si>
  <si>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</si>
  <si>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</si>
  <si>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</si>
  <si>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</si>
  <si>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</si>
  <si>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</si>
  <si>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</si>
  <si>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</si>
  <si>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</si>
  <si>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</si>
  <si>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</si>
  <si>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</si>
  <si>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</si>
  <si>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</si>
  <si>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</si>
  <si>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</si>
  <si>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</si>
  <si>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</si>
  <si>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</si>
  <si>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</si>
  <si>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</si>
  <si>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</si>
  <si>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</si>
  <si>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</si>
  <si>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</si>
  <si>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</si>
  <si>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</si>
  <si>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</si>
  <si>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</si>
  <si>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</si>
  <si>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</si>
  <si>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</si>
  <si>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</si>
  <si>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</si>
  <si>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</si>
  <si>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</si>
  <si>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</si>
  <si>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</si>
  <si>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</si>
  <si>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</si>
  <si>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</si>
  <si>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</si>
  <si>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</si>
  <si>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</si>
  <si>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</si>
  <si>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</si>
  <si>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</si>
  <si>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</si>
  <si>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</si>
  <si>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</si>
  <si>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</si>
  <si>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</si>
  <si>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</si>
  <si>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</si>
  <si>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</si>
  <si>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</si>
  <si>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</si>
  <si>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</si>
  <si>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</si>
  <si>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</si>
  <si>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</si>
  <si>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</si>
  <si>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</si>
  <si>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</si>
  <si>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</si>
  <si>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</si>
  <si>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</si>
  <si>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</si>
  <si>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</si>
  <si>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</si>
  <si>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</si>
  <si>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</si>
  <si>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</si>
  <si>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</si>
  <si>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</si>
  <si>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</si>
  <si>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</si>
  <si>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</si>
  <si>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</si>
  <si>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</si>
  <si>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</si>
  <si>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</si>
  <si>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</si>
  <si>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</si>
  <si>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</si>
  <si>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</si>
  <si>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</si>
  <si>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</si>
  <si>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</si>
  <si>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</si>
  <si>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</si>
  <si>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</si>
  <si>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</si>
  <si>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</si>
  <si>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</si>
  <si>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</si>
  <si>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</si>
  <si>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</si>
  <si>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</si>
  <si>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</si>
  <si>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</si>
  <si>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</si>
  <si>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</si>
  <si>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</si>
  <si>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</si>
  <si>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</si>
  <si>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</si>
  <si>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</si>
  <si>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</si>
  <si>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</si>
  <si>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</si>
  <si>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</si>
  <si>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</si>
  <si>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</si>
  <si>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</si>
  <si>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</si>
  <si>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</si>
  <si>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</si>
  <si>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</si>
  <si>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</si>
  <si>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</si>
  <si>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</si>
  <si>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</si>
  <si>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</si>
  <si>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</si>
  <si>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</si>
  <si>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</si>
  <si>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</si>
  <si>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</si>
  <si>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</si>
  <si>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</si>
  <si>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</si>
  <si>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</si>
  <si>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</si>
  <si>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</si>
  <si>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</si>
  <si>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</si>
  <si>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</si>
  <si>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</si>
  <si>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</si>
  <si>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</si>
  <si>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</si>
  <si>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</si>
  <si>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</si>
  <si>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</si>
  <si>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</si>
  <si>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</si>
  <si>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</si>
  <si>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</si>
  <si>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</si>
  <si>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</si>
  <si>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</si>
  <si>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</si>
  <si>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</si>
  <si>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</si>
  <si>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</si>
  <si>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</si>
  <si>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</si>
  <si>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</si>
  <si>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</si>
  <si>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</si>
  <si>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</si>
  <si>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</si>
  <si>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</si>
  <si>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</si>
  <si>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</si>
  <si>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</si>
  <si>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</si>
  <si>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</si>
  <si>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</si>
  <si>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</si>
  <si>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</si>
  <si>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</si>
  <si>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</si>
  <si>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</si>
  <si>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</si>
  <si>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</si>
  <si>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</si>
  <si>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</si>
  <si>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</si>
  <si>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</si>
  <si>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</si>
  <si>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</si>
  <si>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</si>
  <si>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</si>
  <si>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</si>
  <si>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</si>
  <si>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</si>
  <si>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</si>
  <si>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</si>
  <si>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</si>
  <si>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</si>
  <si>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</si>
  <si>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</si>
  <si>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</si>
  <si>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</si>
  <si>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</si>
  <si>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</si>
  <si>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</si>
  <si>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</si>
  <si>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</si>
  <si>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</si>
  <si>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</si>
  <si>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</si>
  <si>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</si>
  <si>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</si>
  <si>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</si>
  <si>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</si>
  <si>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</si>
  <si>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</si>
  <si>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</si>
  <si>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</si>
  <si>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</si>
  <si>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</si>
  <si>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</si>
  <si>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</si>
  <si>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</si>
  <si>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</si>
  <si>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</si>
  <si>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</si>
  <si>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</si>
  <si>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</si>
  <si>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</si>
  <si>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</si>
  <si>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</si>
  <si>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</si>
  <si>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</si>
  <si>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</si>
  <si>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</si>
  <si>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</si>
  <si>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</si>
  <si>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</si>
  <si>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</si>
  <si>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</si>
  <si>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</si>
  <si>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</si>
  <si>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</si>
  <si>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</si>
  <si>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</si>
  <si>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</si>
  <si>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</si>
  <si>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</si>
  <si>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</si>
  <si>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</si>
  <si>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</si>
  <si>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</si>
  <si>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</si>
  <si>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</si>
  <si>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</si>
  <si>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</si>
  <si>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</si>
  <si>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</si>
  <si>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</si>
  <si>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</si>
  <si>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</si>
  <si>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</si>
  <si>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</si>
  <si>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</si>
  <si>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</si>
  <si>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</si>
  <si>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</si>
  <si>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</si>
  <si>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</si>
  <si>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</si>
  <si>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</si>
  <si>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</si>
  <si>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</si>
  <si>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</si>
  <si>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</si>
  <si>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</si>
  <si>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</si>
  <si>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</si>
  <si>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</si>
  <si>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</si>
  <si>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</si>
  <si>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</si>
  <si>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</si>
  <si>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</si>
  <si>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</si>
  <si>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</si>
  <si>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</si>
  <si>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</si>
  <si>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</si>
  <si>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</si>
  <si>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</si>
  <si>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</si>
  <si>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</si>
  <si>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</si>
  <si>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</si>
  <si>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</si>
  <si>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</si>
  <si>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</si>
  <si>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</si>
  <si>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</si>
  <si>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</si>
  <si>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</si>
  <si>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</si>
  <si>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</si>
  <si>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</si>
  <si>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</si>
  <si>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</si>
  <si>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</si>
  <si>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</si>
  <si>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</si>
  <si>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</si>
  <si>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</si>
  <si>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</si>
  <si>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</si>
  <si>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</si>
  <si>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</si>
  <si>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</si>
  <si>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</si>
  <si>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</si>
  <si>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</si>
  <si>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</si>
  <si>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</si>
  <si>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</si>
  <si>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</si>
  <si>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</si>
  <si>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</si>
  <si>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</si>
  <si>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</si>
  <si>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</si>
  <si>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</si>
  <si>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</si>
  <si>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</si>
  <si>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</si>
  <si>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</si>
  <si>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</si>
  <si>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</si>
  <si>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</si>
  <si>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</si>
  <si>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</si>
  <si>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</si>
  <si>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</si>
  <si>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</si>
  <si>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</si>
  <si>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</si>
  <si>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</si>
  <si>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</si>
  <si>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</si>
  <si>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</si>
  <si>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</si>
  <si>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</si>
  <si>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</si>
  <si>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</si>
  <si>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</si>
  <si>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</si>
  <si>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</si>
  <si>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</si>
  <si>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</si>
  <si>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</si>
  <si>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</si>
  <si>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</si>
  <si>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</si>
  <si>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</si>
  <si>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</si>
  <si>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</si>
  <si>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</si>
  <si>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</si>
  <si>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</si>
  <si>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</si>
  <si>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</si>
  <si>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</si>
  <si>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</si>
  <si>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</si>
  <si>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</si>
  <si>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</si>
  <si>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</si>
  <si>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</si>
  <si>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</si>
  <si>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</si>
  <si>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</si>
  <si>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</si>
  <si>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</si>
  <si>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</si>
  <si>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</si>
  <si>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</si>
  <si>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</si>
  <si>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</si>
  <si>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</si>
  <si>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</si>
  <si>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</si>
  <si>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</si>
  <si>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</si>
  <si>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</si>
  <si>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</si>
  <si>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</si>
  <si>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</si>
  <si>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</si>
  <si>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</si>
  <si>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</si>
  <si>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</si>
  <si>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</si>
  <si>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</si>
  <si>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</si>
  <si>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</si>
  <si>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</si>
  <si>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</si>
  <si>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</si>
  <si>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</si>
  <si>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</si>
  <si>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</si>
  <si>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</si>
  <si>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</si>
  <si>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</si>
  <si>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</si>
  <si>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</si>
  <si>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</si>
  <si>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</si>
  <si>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</si>
  <si>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</si>
  <si>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</si>
  <si>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</si>
  <si>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</si>
  <si>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</si>
  <si>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</si>
  <si>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</si>
  <si>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</si>
  <si>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</si>
  <si>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</si>
  <si>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</si>
  <si>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</si>
  <si>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</si>
  <si>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</si>
  <si>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</si>
  <si>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</si>
  <si>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</si>
  <si>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</si>
  <si>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</si>
  <si>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</si>
  <si>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</si>
  <si>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</si>
  <si>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</si>
  <si>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</si>
  <si>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</si>
  <si>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</si>
  <si>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</si>
  <si>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</si>
  <si>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</si>
  <si>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</si>
  <si>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</si>
  <si>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</si>
  <si>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</si>
  <si>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</si>
  <si>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</si>
  <si>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</si>
  <si>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</si>
  <si>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</si>
  <si>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</si>
  <si>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</si>
  <si>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</si>
  <si>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</si>
  <si>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</si>
  <si>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</si>
  <si>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</si>
  <si>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</si>
  <si>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</si>
  <si>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</si>
  <si>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</si>
  <si>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</si>
  <si>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</si>
  <si>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</si>
  <si>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</si>
  <si>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</si>
  <si>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</si>
  <si>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</si>
  <si>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</si>
  <si>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</si>
  <si>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</si>
  <si>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</si>
  <si>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</si>
  <si>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</si>
  <si>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</si>
  <si>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</si>
  <si>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</si>
  <si>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</si>
  <si>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</si>
  <si>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</si>
  <si>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</si>
  <si>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</si>
  <si>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</si>
  <si>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</si>
  <si>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</si>
  <si>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</si>
  <si>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</si>
  <si>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</si>
  <si>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</si>
  <si>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</si>
  <si>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</si>
  <si>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</si>
  <si>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</si>
  <si>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</si>
  <si>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</si>
  <si>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</si>
  <si>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</si>
  <si>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</si>
  <si>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</si>
  <si>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</si>
  <si>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</si>
  <si>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</si>
  <si>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</si>
  <si>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</si>
  <si>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</si>
  <si>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</si>
  <si>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</si>
  <si>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</si>
  <si>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</si>
  <si>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</si>
  <si>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</si>
  <si>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</si>
  <si>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</si>
  <si>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</si>
  <si>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</si>
  <si>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</si>
  <si>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</si>
  <si>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</si>
  <si>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</si>
  <si>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</si>
  <si>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</si>
  <si>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</si>
  <si>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</si>
  <si>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</si>
  <si>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</si>
  <si>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</si>
  <si>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</si>
  <si>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</si>
  <si>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</si>
  <si>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</si>
  <si>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</si>
  <si>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</si>
  <si>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</si>
  <si>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</si>
  <si>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</si>
  <si>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</si>
  <si>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</si>
  <si>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</si>
  <si>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</si>
  <si>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</si>
  <si>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</si>
  <si>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</si>
  <si>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</si>
  <si>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</si>
  <si>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</si>
  <si>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</si>
  <si>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</si>
  <si>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</si>
  <si>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</si>
  <si>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</si>
  <si>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</si>
  <si>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</si>
  <si>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</si>
  <si>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</si>
  <si>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</si>
  <si>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</si>
  <si>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</si>
  <si>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</si>
  <si>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</si>
  <si>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</si>
  <si>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</si>
  <si>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</si>
  <si>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</si>
  <si>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</si>
  <si>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</si>
  <si>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</si>
  <si>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</si>
  <si>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</si>
  <si>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</si>
  <si>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</si>
  <si>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</si>
  <si>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</si>
  <si>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</si>
  <si>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</si>
  <si>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</si>
  <si>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</si>
  <si>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</si>
  <si>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</si>
  <si>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</si>
  <si>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</si>
  <si>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</si>
  <si>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</si>
  <si>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</si>
  <si>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</si>
  <si>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</si>
  <si>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</si>
  <si>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</si>
  <si>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</si>
  <si>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</si>
  <si>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</si>
  <si>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</si>
  <si>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</si>
  <si>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</si>
  <si>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</si>
  <si>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</si>
  <si>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</si>
  <si>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</si>
  <si>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</si>
  <si>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</si>
  <si>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</si>
  <si>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</si>
  <si>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</si>
  <si>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</si>
  <si>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</si>
  <si>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</si>
  <si>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</si>
  <si>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</si>
  <si>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</si>
  <si>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</si>
  <si>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</si>
  <si>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</si>
  <si>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</si>
  <si>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</si>
  <si>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</si>
  <si>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</si>
  <si>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</si>
  <si>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</si>
  <si>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</si>
  <si>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</si>
  <si>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</si>
  <si>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</si>
  <si>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</si>
  <si>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</si>
  <si>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</si>
  <si>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</si>
  <si>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</si>
  <si>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</si>
  <si>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</si>
  <si>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</si>
  <si>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</si>
  <si>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</si>
  <si>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</si>
  <si>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</si>
  <si>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</si>
  <si>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</si>
  <si>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</si>
  <si>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</si>
  <si>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</si>
  <si>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</si>
  <si>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</si>
  <si>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</si>
  <si>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</si>
  <si>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</si>
  <si>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</si>
  <si>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</si>
  <si>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</si>
  <si>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</si>
  <si>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</si>
  <si>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</si>
  <si>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</si>
  <si>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</si>
  <si>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</si>
  <si>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</si>
  <si>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</si>
  <si>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</si>
  <si>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</si>
  <si>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</si>
  <si>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</si>
  <si>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</si>
  <si>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</si>
  <si>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</si>
  <si>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</si>
  <si>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</si>
  <si>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</si>
  <si>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</si>
  <si>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</si>
  <si>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</si>
  <si>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</si>
  <si>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</si>
  <si>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</si>
  <si>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</si>
  <si>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</si>
  <si>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</si>
  <si>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</si>
  <si>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</si>
  <si>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</si>
  <si>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</si>
  <si>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</si>
  <si>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</si>
  <si>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</si>
  <si>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</si>
  <si>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</si>
  <si>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</si>
  <si>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</si>
  <si>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</si>
  <si>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</si>
  <si>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</si>
  <si>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</si>
  <si>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</si>
  <si>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</si>
  <si>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</si>
  <si>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</si>
  <si>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</si>
  <si>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</si>
  <si>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</si>
  <si>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</si>
  <si>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</si>
  <si>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</si>
  <si>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</si>
  <si>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</si>
  <si>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</si>
  <si>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</si>
  <si>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</si>
  <si>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</si>
  <si>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</si>
  <si>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</si>
  <si>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</si>
  <si>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</si>
  <si>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</si>
  <si>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</si>
  <si>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</si>
  <si>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</si>
  <si>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</si>
  <si>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</si>
  <si>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</si>
  <si>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</si>
  <si>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</si>
  <si>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</si>
  <si>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</si>
  <si>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</si>
  <si>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</si>
  <si>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</si>
  <si>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</si>
  <si>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</si>
  <si>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</si>
  <si>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</si>
  <si>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</si>
  <si>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</si>
  <si>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</si>
  <si>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</si>
  <si>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</si>
  <si>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</si>
  <si>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</si>
  <si>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</si>
  <si>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</si>
  <si>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</si>
  <si>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</si>
  <si>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</si>
  <si>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</si>
  <si>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</si>
  <si>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</si>
  <si>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</si>
  <si>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</si>
  <si>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</si>
  <si>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</si>
  <si>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</si>
  <si>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</si>
  <si>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</si>
  <si>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</si>
  <si>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</si>
  <si>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</si>
  <si>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</si>
  <si>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</si>
  <si>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</si>
  <si>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</si>
  <si>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</si>
  <si>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</si>
  <si>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</si>
  <si>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</si>
  <si>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</si>
  <si>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</si>
  <si>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</si>
  <si>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</si>
  <si>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</si>
  <si>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</si>
  <si>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</si>
  <si>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</si>
  <si>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</si>
  <si>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</si>
  <si>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</si>
  <si>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</si>
  <si>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</si>
  <si>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</si>
  <si>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</si>
  <si>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</si>
  <si>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</si>
  <si>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</si>
  <si>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</si>
  <si>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</si>
  <si>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</si>
  <si>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</si>
  <si>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</si>
  <si>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</si>
  <si>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</si>
  <si>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</si>
  <si>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</si>
  <si>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</si>
  <si>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</si>
  <si>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</si>
  <si>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</si>
  <si>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</si>
  <si>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</si>
  <si>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</si>
  <si>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</si>
  <si>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</si>
  <si>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</si>
  <si>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</si>
  <si>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</si>
  <si>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</si>
  <si>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</si>
  <si>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</si>
  <si>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</si>
  <si>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</si>
  <si>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</si>
  <si>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</si>
  <si>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</si>
  <si>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</si>
  <si>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</si>
  <si>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</si>
  <si>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</si>
  <si>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</si>
  <si>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</si>
  <si>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</si>
  <si>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</si>
  <si>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</si>
  <si>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</si>
  <si>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</si>
  <si>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</si>
  <si>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</si>
  <si>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</si>
  <si>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</si>
  <si>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</si>
  <si>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</si>
  <si>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</si>
  <si>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</si>
  <si>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</si>
  <si>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</si>
  <si>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</si>
  <si>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</si>
  <si>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</si>
  <si>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</si>
  <si>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</si>
  <si>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</si>
  <si>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</si>
  <si>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</si>
  <si>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</si>
  <si>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</si>
  <si>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</si>
  <si>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</si>
  <si>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</si>
  <si>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</si>
  <si>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</si>
  <si>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</si>
  <si>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</si>
  <si>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</si>
  <si>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</si>
  <si>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</si>
  <si>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</si>
  <si>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</si>
  <si>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</si>
  <si>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</si>
  <si>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</si>
  <si>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</si>
  <si>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</si>
  <si>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</si>
  <si>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</si>
  <si>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</si>
  <si>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</si>
  <si>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</si>
  <si>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</si>
  <si>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</si>
  <si>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</si>
  <si>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</si>
  <si>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</si>
  <si>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</si>
  <si>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</si>
  <si>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</si>
  <si>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</si>
  <si>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</si>
  <si>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</si>
  <si>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</si>
  <si>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</si>
  <si>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</si>
  <si>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</si>
  <si>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</si>
  <si>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</si>
  <si>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</si>
  <si>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</si>
  <si>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</si>
  <si>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</si>
  <si>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</si>
  <si>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</si>
  <si>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</si>
  <si>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</si>
  <si>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</si>
  <si>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</si>
  <si>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</si>
  <si>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</si>
  <si>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</si>
  <si>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</si>
  <si>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</si>
  <si>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</si>
  <si>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</si>
  <si>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</si>
  <si>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</si>
  <si>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</si>
  <si>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</si>
  <si>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</si>
  <si>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</si>
  <si>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</si>
  <si>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</si>
  <si>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</si>
  <si>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</si>
  <si>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</si>
  <si>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</si>
  <si>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</si>
  <si>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</si>
  <si>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</si>
  <si>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</si>
  <si>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</si>
  <si>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</si>
  <si>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</si>
  <si>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</si>
  <si>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</si>
  <si>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</si>
  <si>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</si>
  <si>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</si>
  <si>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</si>
  <si>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</si>
  <si>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</si>
  <si>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</si>
  <si>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</si>
  <si>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</si>
  <si>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</si>
  <si>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</si>
  <si>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</si>
  <si>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</si>
  <si>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</si>
  <si>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</si>
  <si>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</si>
  <si>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</si>
  <si>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</si>
  <si>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</si>
  <si>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</si>
  <si>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</si>
  <si>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</si>
  <si>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</si>
  <si>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</si>
  <si>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</si>
  <si>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</si>
  <si>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</si>
  <si>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</si>
  <si>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</si>
  <si>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</si>
  <si>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</si>
  <si>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</si>
  <si>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</si>
  <si>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</si>
  <si>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</si>
  <si>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</si>
  <si>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</si>
  <si>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</si>
  <si>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</si>
  <si>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</si>
  <si>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</si>
  <si>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</si>
  <si>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</si>
  <si>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</si>
  <si>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</si>
  <si>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</si>
  <si>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</si>
  <si>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</si>
  <si>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</si>
  <si>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</si>
  <si>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</si>
  <si>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</si>
  <si>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</si>
  <si>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</si>
  <si>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</si>
  <si>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</si>
  <si>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</si>
  <si>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</si>
  <si>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</si>
  <si>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</si>
  <si>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</si>
  <si>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</si>
  <si>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</si>
  <si>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</si>
  <si>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</si>
  <si>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</si>
  <si>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</si>
  <si>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</si>
  <si>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</si>
  <si>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</si>
  <si>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</si>
  <si>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</si>
  <si>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</si>
  <si>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</si>
  <si>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</si>
  <si>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</si>
  <si>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</si>
  <si>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</si>
  <si>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</si>
  <si>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</si>
  <si>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</si>
  <si>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</si>
  <si>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</si>
  <si>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</si>
  <si>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</si>
  <si>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</si>
  <si>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</si>
  <si>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</si>
  <si>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</si>
  <si>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</si>
  <si>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</si>
  <si>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</si>
  <si>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</si>
  <si>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</si>
  <si>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</si>
  <si>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</si>
  <si>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</si>
  <si>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</si>
  <si>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</si>
  <si>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</si>
  <si>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</si>
  <si>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</si>
  <si>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</si>
  <si>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</si>
  <si>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</si>
  <si>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</si>
  <si>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</si>
  <si>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</si>
  <si>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</si>
  <si>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</si>
  <si>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</si>
  <si>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</si>
  <si>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</si>
  <si>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</si>
  <si>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</si>
  <si>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</si>
  <si>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</si>
  <si>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</si>
  <si>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</si>
  <si>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</si>
  <si>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</si>
  <si>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</si>
  <si>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</si>
  <si>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</si>
  <si>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</si>
  <si>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</si>
  <si>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</si>
  <si>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</si>
  <si>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</si>
  <si>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</si>
  <si>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</si>
  <si>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</si>
  <si>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</si>
  <si>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</si>
  <si>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</si>
  <si>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</si>
  <si>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</si>
  <si>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</si>
  <si>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</si>
  <si>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</si>
  <si>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</si>
  <si>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</si>
  <si>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</si>
  <si>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</si>
  <si>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</si>
  <si>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</si>
  <si>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</si>
  <si>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</si>
  <si>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</si>
  <si>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</si>
  <si>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</si>
  <si>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</si>
  <si>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</si>
  <si>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</si>
  <si>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</si>
  <si>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</si>
  <si>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</si>
  <si>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</si>
  <si>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</si>
  <si>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</si>
  <si>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</si>
  <si>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</si>
  <si>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</si>
  <si>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</si>
  <si>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</si>
  <si>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</si>
  <si>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</si>
  <si>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</si>
  <si>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</si>
  <si>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</si>
  <si>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</si>
  <si>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</si>
  <si>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</si>
  <si>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</si>
  <si>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</si>
  <si>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</si>
  <si>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</si>
  <si>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</si>
  <si>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</si>
  <si>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</si>
  <si>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</si>
  <si>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</si>
  <si>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</si>
  <si>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</si>
  <si>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</si>
  <si>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</si>
  <si>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</si>
  <si>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</si>
  <si>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</si>
  <si>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</si>
  <si>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</si>
  <si>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</si>
  <si>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</si>
  <si>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</si>
  <si>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</si>
  <si>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</si>
  <si>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</si>
  <si>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</si>
  <si>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</si>
  <si>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</si>
  <si>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</si>
  <si>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</si>
  <si>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</si>
  <si>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</si>
  <si>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</si>
  <si>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</si>
  <si>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</si>
  <si>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</si>
  <si>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</si>
  <si>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</si>
  <si>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</si>
  <si>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</si>
  <si>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</si>
  <si>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</si>
  <si>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</si>
  <si>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</si>
  <si>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</si>
  <si>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</si>
  <si>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</si>
  <si>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</si>
  <si>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</si>
  <si>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</si>
  <si>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</si>
  <si>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</si>
  <si>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</si>
  <si>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</si>
  <si>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</si>
  <si>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</si>
  <si>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</si>
  <si>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</si>
  <si>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</si>
  <si>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</si>
  <si>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</si>
  <si>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</si>
  <si>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</si>
  <si>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</si>
  <si>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</si>
  <si>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</si>
  <si>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</si>
  <si>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</si>
  <si>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</si>
  <si>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</si>
  <si>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</si>
  <si>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</si>
  <si>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</si>
  <si>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</si>
  <si>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</si>
  <si>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</si>
  <si>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</si>
  <si>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</si>
  <si>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</si>
  <si>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</si>
  <si>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</si>
  <si>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</si>
  <si>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</si>
  <si>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</si>
  <si>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</si>
  <si>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</si>
  <si>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</si>
  <si>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</si>
  <si>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</si>
  <si>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</si>
  <si>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</si>
  <si>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</si>
  <si>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</si>
  <si>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</si>
  <si>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</si>
  <si>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</si>
  <si>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</si>
  <si>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</si>
  <si>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</si>
  <si>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</si>
  <si>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</si>
  <si>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</si>
  <si>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</si>
  <si>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</si>
  <si>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</si>
  <si>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</si>
  <si>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</si>
  <si>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</si>
  <si>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</si>
  <si>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</si>
  <si>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</si>
  <si>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</si>
  <si>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</si>
  <si>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</si>
  <si>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</si>
  <si>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</si>
  <si>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</si>
  <si>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</si>
  <si>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</si>
  <si>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</si>
  <si>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</si>
  <si>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</si>
  <si>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</si>
  <si>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</si>
  <si>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</si>
  <si>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</si>
  <si>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</si>
  <si>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</si>
  <si>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</si>
  <si>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</si>
  <si>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</si>
  <si>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</si>
  <si>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</si>
  <si>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</si>
  <si>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</si>
  <si>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</si>
  <si>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</si>
  <si>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</si>
  <si>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</si>
  <si>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</si>
  <si>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</si>
  <si>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</si>
  <si>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</si>
  <si>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</si>
  <si>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</si>
  <si>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</si>
  <si>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</si>
  <si>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</si>
  <si>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</si>
  <si>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</si>
  <si>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</si>
  <si>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</si>
  <si>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</si>
  <si>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</si>
  <si>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</si>
  <si>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</si>
  <si>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</si>
  <si>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</si>
  <si>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</si>
  <si>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</si>
  <si>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</si>
  <si>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</si>
  <si>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</si>
  <si>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</si>
  <si>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</si>
  <si>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</si>
  <si>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</si>
  <si>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</si>
  <si>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</si>
  <si>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</si>
  <si>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</si>
  <si>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</si>
  <si>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</si>
  <si>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</si>
  <si>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</si>
  <si>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</si>
  <si>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</si>
  <si>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</si>
  <si>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</si>
  <si>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</si>
  <si>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</si>
  <si>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</si>
  <si>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</si>
  <si>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</si>
  <si>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</si>
  <si>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</si>
  <si>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</si>
  <si>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</si>
  <si>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</si>
  <si>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</si>
  <si>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</si>
  <si>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</si>
  <si>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</si>
  <si>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</si>
  <si>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</si>
  <si>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</si>
  <si>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</si>
  <si>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</si>
  <si>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</si>
  <si>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</si>
  <si>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</si>
  <si>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</si>
  <si>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</si>
  <si>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</si>
  <si>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</si>
  <si>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</si>
  <si>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</si>
  <si>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</si>
  <si>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</si>
  <si>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</si>
  <si>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</si>
  <si>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</si>
  <si>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</si>
  <si>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</si>
  <si>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</si>
  <si>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</si>
  <si>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</si>
  <si>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</si>
  <si>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</si>
  <si>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</si>
  <si>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</si>
  <si>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</si>
  <si>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</si>
  <si>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</si>
  <si>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</si>
  <si>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</si>
  <si>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</si>
  <si>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</si>
  <si>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</si>
  <si>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</si>
  <si>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</si>
  <si>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</si>
  <si>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</si>
  <si>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</si>
  <si>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</si>
  <si>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</si>
  <si>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</si>
  <si>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</si>
  <si>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</si>
  <si>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</si>
  <si>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</si>
  <si>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</si>
  <si>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</si>
  <si>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</si>
  <si>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</si>
  <si>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</si>
  <si>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</si>
  <si>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</si>
  <si>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</si>
  <si>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</si>
  <si>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</si>
  <si>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</si>
  <si>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</si>
  <si>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</si>
  <si>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</si>
  <si>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</si>
  <si>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</si>
  <si>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</si>
  <si>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</si>
  <si>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</si>
  <si>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</si>
  <si>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</si>
  <si>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</si>
  <si>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</si>
  <si>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</si>
  <si>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</si>
  <si>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</si>
  <si>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</si>
  <si>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</si>
  <si>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</si>
  <si>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</si>
  <si>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</si>
  <si>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</si>
  <si>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</si>
  <si>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</si>
  <si>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</si>
  <si>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</si>
  <si>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</si>
  <si>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</si>
  <si>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</si>
  <si>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</si>
  <si>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</si>
  <si>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</si>
  <si>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</si>
  <si>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</si>
  <si>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</si>
  <si>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</si>
  <si>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</si>
  <si>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</si>
  <si>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</si>
  <si>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</si>
  <si>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</si>
  <si>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</si>
  <si>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</si>
  <si>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</si>
  <si>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</si>
  <si>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</si>
  <si>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</si>
  <si>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</si>
  <si>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</si>
  <si>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</si>
  <si>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</si>
  <si>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</si>
  <si>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</si>
  <si>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</si>
  <si>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</si>
  <si>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</si>
  <si>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</si>
  <si>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</si>
  <si>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</si>
  <si>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</si>
  <si>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</si>
  <si>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</si>
  <si>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</si>
  <si>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</si>
  <si>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</si>
  <si>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</si>
  <si>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</si>
  <si>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</si>
  <si>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</si>
  <si>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</si>
  <si>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</si>
  <si>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</si>
  <si>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</si>
  <si>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</si>
  <si>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</si>
  <si>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</si>
  <si>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</si>
  <si>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</si>
  <si>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</si>
  <si>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</si>
  <si>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</si>
  <si>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</si>
  <si>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</si>
  <si>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</si>
  <si>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</si>
  <si>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</si>
  <si>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</si>
  <si>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</si>
  <si>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</si>
  <si>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</si>
  <si>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</si>
  <si>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</si>
  <si>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</si>
  <si>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</si>
  <si>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</si>
  <si>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</si>
  <si>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</si>
  <si>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</si>
  <si>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</si>
  <si>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</si>
  <si>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</si>
  <si>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</si>
  <si>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</si>
  <si>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</si>
  <si>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</si>
  <si>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</si>
  <si>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</si>
  <si>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</si>
  <si>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</si>
  <si>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</si>
  <si>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</si>
  <si>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</si>
  <si>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</si>
  <si>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</si>
  <si>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</si>
  <si>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</si>
  <si>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</si>
  <si>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</si>
  <si>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</si>
  <si>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</si>
  <si>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</si>
  <si>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</si>
  <si>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</si>
  <si>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</si>
  <si>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</si>
  <si>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</si>
  <si>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</si>
  <si>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</si>
  <si>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</si>
  <si>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</si>
  <si>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</si>
  <si>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</si>
  <si>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</si>
  <si>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</si>
  <si>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</si>
  <si>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</si>
  <si>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</si>
  <si>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</si>
  <si>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</si>
  <si>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</si>
  <si>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</si>
  <si>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</si>
  <si>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</si>
  <si>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</si>
  <si>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</si>
  <si>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</si>
  <si>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</si>
  <si>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</si>
  <si>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</si>
  <si>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</si>
  <si>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</si>
  <si>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</si>
  <si>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</si>
  <si>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</si>
  <si>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</si>
  <si>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</si>
  <si>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</si>
  <si>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</si>
  <si>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</si>
  <si>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</si>
  <si>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</si>
  <si>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</si>
  <si>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</si>
  <si>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</si>
  <si>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</si>
  <si>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</si>
  <si>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</si>
  <si>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</si>
  <si>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</si>
  <si>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</si>
  <si>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</si>
  <si>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</si>
  <si>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</si>
  <si>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</si>
  <si>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</si>
  <si>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</si>
  <si>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</si>
  <si>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</si>
  <si>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</si>
  <si>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</si>
  <si>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</si>
  <si>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</si>
  <si>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</si>
  <si>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</si>
  <si>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</si>
  <si>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</si>
  <si>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</si>
  <si>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</si>
  <si>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</si>
  <si>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</si>
  <si>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</si>
  <si>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</si>
  <si>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</si>
  <si>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</si>
  <si>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</si>
  <si>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</si>
  <si>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</si>
  <si>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</si>
  <si>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</si>
  <si>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</si>
  <si>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</si>
  <si>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</si>
  <si>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</si>
  <si>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</si>
  <si>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</si>
  <si>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</si>
  <si>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</si>
  <si>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</si>
  <si>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</si>
  <si>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</si>
  <si>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</si>
  <si>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</si>
  <si>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</si>
  <si>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</si>
  <si>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</si>
  <si>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</si>
  <si>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</si>
  <si>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</si>
  <si>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</si>
  <si>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</si>
  <si>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</si>
  <si>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</si>
  <si>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</si>
  <si>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</si>
  <si>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</si>
  <si>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</si>
  <si>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</si>
  <si>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</si>
  <si>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</si>
  <si>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</si>
  <si>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</si>
  <si>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</si>
  <si>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</si>
  <si>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</si>
  <si>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</si>
  <si>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</si>
  <si>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</si>
  <si>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</si>
  <si>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</si>
  <si>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</si>
  <si>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</si>
  <si>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</si>
  <si>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</si>
  <si>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</si>
  <si>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</si>
  <si>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</si>
  <si>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</si>
  <si>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</si>
  <si>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</si>
  <si>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</si>
  <si>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</si>
  <si>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</si>
  <si>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</si>
  <si>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</si>
  <si>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</si>
  <si>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</si>
  <si>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</si>
  <si>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</si>
  <si>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</si>
  <si>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</si>
  <si>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</si>
  <si>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</si>
  <si>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</si>
  <si>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</si>
  <si>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</si>
  <si>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</si>
  <si>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</si>
  <si>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</si>
  <si>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</si>
  <si>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</si>
  <si>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</si>
  <si>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</si>
  <si>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</si>
  <si>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</si>
  <si>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</si>
  <si>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</si>
  <si>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</si>
  <si>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</si>
  <si>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</si>
  <si>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</si>
  <si>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</si>
  <si>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</si>
  <si>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</si>
  <si>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</si>
  <si>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</si>
  <si>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</si>
  <si>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</si>
  <si>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</si>
  <si>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</si>
  <si>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</si>
  <si>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</si>
  <si>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</si>
  <si>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</si>
  <si>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</si>
  <si>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</si>
  <si>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</si>
  <si>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</si>
  <si>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</si>
  <si>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</si>
  <si>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</si>
  <si>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</si>
  <si>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</si>
  <si>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</si>
  <si>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</si>
  <si>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</si>
  <si>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</si>
  <si>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</si>
  <si>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</si>
  <si>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</si>
  <si>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</si>
  <si>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</si>
  <si>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</si>
  <si>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</si>
  <si>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</si>
  <si>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</si>
  <si>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</si>
  <si>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</si>
  <si>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</si>
  <si>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</si>
  <si>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</si>
  <si>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</si>
  <si>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</si>
  <si>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</si>
  <si>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</si>
  <si>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</si>
  <si>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</si>
  <si>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</si>
  <si>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</si>
  <si>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</si>
  <si>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</si>
  <si>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</si>
  <si>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</si>
  <si>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</si>
  <si>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</si>
  <si>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</si>
  <si>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</si>
  <si>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</si>
  <si>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</si>
  <si>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</si>
  <si>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</si>
  <si>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</si>
  <si>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</si>
  <si>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</si>
  <si>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</si>
  <si>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</si>
  <si>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</si>
  <si>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</si>
  <si>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</si>
  <si>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</si>
  <si>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</si>
  <si>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</si>
  <si>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</si>
  <si>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</si>
  <si>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</si>
  <si>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</si>
  <si>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</si>
  <si>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</si>
  <si>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</si>
  <si>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</si>
  <si>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</si>
  <si>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</si>
  <si>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</si>
  <si>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</si>
  <si>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</si>
  <si>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</si>
  <si>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</si>
  <si>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</si>
  <si>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</si>
  <si>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</si>
  <si>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</si>
  <si>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</si>
  <si>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</si>
  <si>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</si>
  <si>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</si>
  <si>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</si>
  <si>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</si>
  <si>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</si>
  <si>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</si>
  <si>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</si>
  <si>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</si>
  <si>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</si>
  <si>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</si>
  <si>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</si>
  <si>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</si>
  <si>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</si>
  <si>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</si>
  <si>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</si>
  <si>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</si>
  <si>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</si>
  <si>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</si>
  <si>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</si>
  <si>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</si>
  <si>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</si>
  <si>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</si>
  <si>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</si>
  <si>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</si>
  <si>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</si>
  <si>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</si>
  <si>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</si>
  <si>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</si>
  <si>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</si>
  <si>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</si>
  <si>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</si>
  <si>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</si>
  <si>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</si>
  <si>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</si>
  <si>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</si>
  <si>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</si>
  <si>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</si>
  <si>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</si>
  <si>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</si>
  <si>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</si>
  <si>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</si>
  <si>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</si>
  <si>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</si>
  <si>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</si>
  <si>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</si>
  <si>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</si>
  <si>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</si>
  <si>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</si>
  <si>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</si>
  <si>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</si>
  <si>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</si>
  <si>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</si>
  <si>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</si>
  <si>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</si>
  <si>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</si>
  <si>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</si>
  <si>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</si>
  <si>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</si>
  <si>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</si>
  <si>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</si>
  <si>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</si>
  <si>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</si>
  <si>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</si>
  <si>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</si>
  <si>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</si>
  <si>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</si>
  <si>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</si>
  <si>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</si>
  <si>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</si>
  <si>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</si>
  <si>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</si>
  <si>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</si>
  <si>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</si>
  <si>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</si>
  <si>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</si>
  <si>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</si>
  <si>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</si>
  <si>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</si>
  <si>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</si>
  <si>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</si>
  <si>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</si>
  <si>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</si>
  <si>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</si>
  <si>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</si>
  <si>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</si>
  <si>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</si>
  <si>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</si>
  <si>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</si>
  <si>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</si>
  <si>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</si>
  <si>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</si>
  <si>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</si>
  <si>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</si>
  <si>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</si>
  <si>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</si>
  <si>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</si>
  <si>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</si>
  <si>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</si>
  <si>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</si>
  <si>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</si>
  <si>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</si>
  <si>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</si>
  <si>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</si>
  <si>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</si>
  <si>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</si>
  <si>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</si>
  <si>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</si>
  <si>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</si>
  <si>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</si>
  <si>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</si>
  <si>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</si>
  <si>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</si>
  <si>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</si>
  <si>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</si>
  <si>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</si>
  <si>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</si>
  <si>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</si>
  <si>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</si>
  <si>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</si>
  <si>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</si>
  <si>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</si>
  <si>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</si>
  <si>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</si>
  <si>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</si>
  <si>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</si>
  <si>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</si>
  <si>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</si>
  <si>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</si>
  <si>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</si>
  <si>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</si>
  <si>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</si>
  <si>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</si>
  <si>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</si>
  <si>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</si>
  <si>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</si>
  <si>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</si>
  <si>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</si>
  <si>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</si>
  <si>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</si>
  <si>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</si>
  <si>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</si>
  <si>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</si>
  <si>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</si>
  <si>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</si>
  <si>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</si>
  <si>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</si>
  <si>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</si>
  <si>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</si>
  <si>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</si>
  <si>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</si>
  <si>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</si>
  <si>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</si>
  <si>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</si>
  <si>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</si>
  <si>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</si>
  <si>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</si>
  <si>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</si>
  <si>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</si>
  <si>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</si>
  <si>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</si>
  <si>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</si>
  <si>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</si>
  <si>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</si>
  <si>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</si>
  <si>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</si>
  <si>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</si>
  <si>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</si>
  <si>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</si>
  <si>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</si>
  <si>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</si>
  <si>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</si>
  <si>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</si>
  <si>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</si>
  <si>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</si>
  <si>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</si>
  <si>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</si>
  <si>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</si>
  <si>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</si>
  <si>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</si>
  <si>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</si>
  <si>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</si>
  <si>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</si>
  <si>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</si>
  <si>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</si>
  <si>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</si>
  <si>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</si>
  <si>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</si>
  <si>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</si>
  <si>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</si>
  <si>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</si>
  <si>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</si>
  <si>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</si>
  <si>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</si>
  <si>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</si>
  <si>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</si>
  <si>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</si>
  <si>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</si>
  <si>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</si>
  <si>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</si>
  <si>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</si>
  <si>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</si>
  <si>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</si>
  <si>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</si>
  <si>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</si>
  <si>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</si>
  <si>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</si>
  <si>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</si>
  <si>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</si>
  <si>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</si>
  <si>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</si>
  <si>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</si>
  <si>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</si>
  <si>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</si>
  <si>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</si>
  <si>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</si>
  <si>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</si>
  <si>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</si>
  <si>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</si>
  <si>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</si>
  <si>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</si>
  <si>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</si>
  <si>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</si>
  <si>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</si>
  <si>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</si>
  <si>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</si>
  <si>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</si>
  <si>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</si>
  <si>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</si>
  <si>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</si>
  <si>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</si>
  <si>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</si>
  <si>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</si>
  <si>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</si>
  <si>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</si>
  <si>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</si>
  <si>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</si>
  <si>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</si>
  <si>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</si>
  <si>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</si>
  <si>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</si>
  <si>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</si>
  <si>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</si>
  <si>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</si>
  <si>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</si>
  <si>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</si>
  <si>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</si>
  <si>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</si>
  <si>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</si>
  <si>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</si>
  <si>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</si>
  <si>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</si>
  <si>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</si>
  <si>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</si>
  <si>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</si>
  <si>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</si>
  <si>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</si>
  <si>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</si>
  <si>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</si>
  <si>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</si>
  <si>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</si>
  <si>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</si>
  <si>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</si>
  <si>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</si>
  <si>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</si>
  <si>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</si>
  <si>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</si>
  <si>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</si>
  <si>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</si>
  <si>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</si>
  <si>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</si>
  <si>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</si>
  <si>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</si>
  <si>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</si>
  <si>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</si>
  <si>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</si>
  <si>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</si>
  <si>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</si>
  <si>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</si>
  <si>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</si>
  <si>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</si>
  <si>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</si>
  <si>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</si>
  <si>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</si>
  <si>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</si>
  <si>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</si>
  <si>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</si>
  <si>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</si>
  <si>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</si>
  <si>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</si>
  <si>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</si>
  <si>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</si>
  <si>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</si>
  <si>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</si>
  <si>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</si>
  <si>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</si>
  <si>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</si>
  <si>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</si>
  <si>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</si>
  <si>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</si>
  <si>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</si>
  <si>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</si>
  <si>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</si>
  <si>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</si>
  <si>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</si>
  <si>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</si>
  <si>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</si>
  <si>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</si>
  <si>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</si>
  <si>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</si>
  <si>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</si>
  <si>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</si>
  <si>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</si>
  <si>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</si>
  <si>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</si>
  <si>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</si>
  <si>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</si>
  <si>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</si>
  <si>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</si>
  <si>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</si>
  <si>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</si>
  <si>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</si>
  <si>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</si>
  <si>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</si>
  <si>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</si>
  <si>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</si>
  <si>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</si>
  <si>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</si>
  <si>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</si>
  <si>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</si>
  <si>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</si>
  <si>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</si>
  <si>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</si>
  <si>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</si>
  <si>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</si>
  <si>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</si>
  <si>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</si>
  <si>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</si>
  <si>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</si>
  <si>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</si>
  <si>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</si>
  <si>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</si>
  <si>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</si>
  <si>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</si>
  <si>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</si>
  <si>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</si>
  <si>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</si>
  <si>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</si>
  <si>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</si>
  <si>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</si>
  <si>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</si>
  <si>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</si>
  <si>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</si>
  <si>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</si>
  <si>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</si>
  <si>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</si>
  <si>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</si>
  <si>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</si>
  <si>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</si>
  <si>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</si>
  <si>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</si>
  <si>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</si>
  <si>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</si>
  <si>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</si>
  <si>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</si>
  <si>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</si>
  <si>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</si>
  <si>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</si>
  <si>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</si>
  <si>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</si>
  <si>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</si>
  <si>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</si>
  <si>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</si>
  <si>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</si>
  <si>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</si>
  <si>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</si>
  <si>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</si>
  <si>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</si>
  <si>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</si>
  <si>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</si>
  <si>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</si>
  <si>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</si>
  <si>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</si>
  <si>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</si>
  <si>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</si>
  <si>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</si>
  <si>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</si>
  <si>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</si>
  <si>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</si>
  <si>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</si>
  <si>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</si>
  <si>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</si>
  <si>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</si>
  <si>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</si>
  <si>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</si>
  <si>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</si>
  <si>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</si>
  <si>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</si>
  <si>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</si>
  <si>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</si>
  <si>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</si>
  <si>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</si>
  <si>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</si>
  <si>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</si>
  <si>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</si>
  <si>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</si>
  <si>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</si>
  <si>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</si>
  <si>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</si>
  <si>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</si>
  <si>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</si>
  <si>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</si>
  <si>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</si>
  <si>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</si>
  <si>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</si>
  <si>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</si>
  <si>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</si>
  <si>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</si>
  <si>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</si>
  <si>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</si>
  <si>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</si>
  <si>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</si>
  <si>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</si>
  <si>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</si>
  <si>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</si>
  <si>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</si>
  <si>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</si>
  <si>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</si>
  <si>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</si>
  <si>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</si>
  <si>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</si>
  <si>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</si>
  <si>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</si>
  <si>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</si>
  <si>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</si>
  <si>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</si>
  <si>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</si>
  <si>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</si>
  <si>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</si>
  <si>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</si>
  <si>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</si>
  <si>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</si>
  <si>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</si>
  <si>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</si>
  <si>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</si>
  <si>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</si>
  <si>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</si>
  <si>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</si>
  <si>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</si>
  <si>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</si>
  <si>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</si>
  <si>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</si>
  <si>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</si>
  <si>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</si>
  <si>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</si>
  <si>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</si>
  <si>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</si>
  <si>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</si>
  <si>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</si>
  <si>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</si>
  <si>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</si>
  <si>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</si>
  <si>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</si>
  <si>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</si>
  <si>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</si>
  <si>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</si>
  <si>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</si>
  <si>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</si>
  <si>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</si>
  <si>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</si>
  <si>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</si>
  <si>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</si>
  <si>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</si>
  <si>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</si>
  <si>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</si>
  <si>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</si>
  <si>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</si>
  <si>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</si>
  <si>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</si>
  <si>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</si>
  <si>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</si>
  <si>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</si>
  <si>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</si>
  <si>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</si>
  <si>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</si>
  <si>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</si>
  <si>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</si>
  <si>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</si>
  <si>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</si>
  <si>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</si>
  <si>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</si>
  <si>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</si>
  <si>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</si>
  <si>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</si>
  <si>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</si>
  <si>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</si>
  <si>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</si>
  <si>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</si>
  <si>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</si>
  <si>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</si>
  <si>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</si>
  <si>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</si>
  <si>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</si>
  <si>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</si>
  <si>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</si>
  <si>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</si>
  <si>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</si>
  <si>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</si>
  <si>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</si>
  <si>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</si>
  <si>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</si>
  <si>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</si>
  <si>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</si>
  <si>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</si>
  <si>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</si>
  <si>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</si>
  <si>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</si>
  <si>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</si>
  <si>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</si>
  <si>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</si>
  <si>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</si>
  <si>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</si>
  <si>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</si>
  <si>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</si>
  <si>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</si>
  <si>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</si>
  <si>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</si>
  <si>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</si>
  <si>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</si>
  <si>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</si>
  <si>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</si>
  <si>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</si>
  <si>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</si>
  <si>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</si>
  <si>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</si>
  <si>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</si>
  <si>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</si>
  <si>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</si>
  <si>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</si>
  <si>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</si>
  <si>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</si>
  <si>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</si>
  <si>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</si>
  <si>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</si>
  <si>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</si>
  <si>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</si>
  <si>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</si>
  <si>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</si>
  <si>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</si>
  <si>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</si>
  <si>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</si>
  <si>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</si>
  <si>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</si>
  <si>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</si>
  <si>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</si>
  <si>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</si>
  <si>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</si>
  <si>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</si>
  <si>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</si>
  <si>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</si>
  <si>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</si>
  <si>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</si>
  <si>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</si>
  <si>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</si>
  <si>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</si>
  <si>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</si>
  <si>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</si>
  <si>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</si>
  <si>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</si>
  <si>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</si>
  <si>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</si>
  <si>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</si>
  <si>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</si>
  <si>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</si>
  <si>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</si>
  <si>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</si>
  <si>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</si>
  <si>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</si>
  <si>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</si>
  <si>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</si>
  <si>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</si>
  <si>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</si>
  <si>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</si>
  <si>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</si>
  <si>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</si>
  <si>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</si>
  <si>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</si>
  <si>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</si>
  <si>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</si>
  <si>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</si>
  <si>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</si>
  <si>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</si>
  <si>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</si>
  <si>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</si>
  <si>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</si>
  <si>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</si>
  <si>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</si>
  <si>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</si>
  <si>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</si>
  <si>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</si>
  <si>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</si>
  <si>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</si>
  <si>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</si>
  <si>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</si>
  <si>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</si>
  <si>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</si>
  <si>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</si>
  <si>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</si>
  <si>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</si>
  <si>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</si>
  <si>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</si>
  <si>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</si>
  <si>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</si>
  <si>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</si>
  <si>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</si>
  <si>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</si>
  <si>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</si>
  <si>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</si>
  <si>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</si>
  <si>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</si>
  <si>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</si>
  <si>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</si>
  <si>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</si>
  <si>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</si>
  <si>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</si>
  <si>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</si>
  <si>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</si>
  <si>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</si>
  <si>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</si>
  <si>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</si>
  <si>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</si>
  <si>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</si>
  <si>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</si>
  <si>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</si>
  <si>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</si>
  <si>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</si>
  <si>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</si>
  <si>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</si>
  <si>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</si>
  <si>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</si>
  <si>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</si>
  <si>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</si>
  <si>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</si>
  <si>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</si>
  <si>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</si>
  <si>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</si>
  <si>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</si>
  <si>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</si>
  <si>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</si>
  <si>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</si>
  <si>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</si>
  <si>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</si>
  <si>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</si>
  <si>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</si>
  <si>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</si>
  <si>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</si>
  <si>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</si>
  <si>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</si>
  <si>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</si>
  <si>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</si>
  <si>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</si>
  <si>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</si>
  <si>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</si>
  <si>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</si>
  <si>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</si>
  <si>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</si>
  <si>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</si>
  <si>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</si>
  <si>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</si>
  <si>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</si>
  <si>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</si>
  <si>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</si>
  <si>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</si>
  <si>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</si>
  <si>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</si>
  <si>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</si>
  <si>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</si>
  <si>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</si>
  <si>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</si>
  <si>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</si>
  <si>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</si>
  <si>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</si>
  <si>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</si>
  <si>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</si>
  <si>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</si>
  <si>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</si>
  <si>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</si>
  <si>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</si>
  <si>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</si>
  <si>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</si>
  <si>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</si>
  <si>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</si>
  <si>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</si>
  <si>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</si>
  <si>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</si>
  <si>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</si>
  <si>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</si>
  <si>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</si>
  <si>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</si>
  <si>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</si>
  <si>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</si>
  <si>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</si>
  <si>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</si>
  <si>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</si>
  <si>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</si>
  <si>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</si>
  <si>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</si>
  <si>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</si>
  <si>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</si>
  <si>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</si>
  <si>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</si>
  <si>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</si>
  <si>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</si>
  <si>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</si>
  <si>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</si>
  <si>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</si>
  <si>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</si>
  <si>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</si>
  <si>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</si>
  <si>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</si>
  <si>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</si>
  <si>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</si>
  <si>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</si>
  <si>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</si>
  <si>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</si>
  <si>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</si>
  <si>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</si>
  <si>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</si>
  <si>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</si>
  <si>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</si>
  <si>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</si>
  <si>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</si>
  <si>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</si>
  <si>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</si>
  <si>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</si>
  <si>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</si>
  <si>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</si>
  <si>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</si>
  <si>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</si>
  <si>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</si>
  <si>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</si>
  <si>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</si>
  <si>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</si>
  <si>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</si>
  <si>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</si>
  <si>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</si>
  <si>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</si>
  <si>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</si>
  <si>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</si>
  <si>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</si>
  <si>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</si>
  <si>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</si>
  <si>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</si>
  <si>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</si>
  <si>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</si>
  <si>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</si>
  <si>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</si>
  <si>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</si>
  <si>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</si>
  <si>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</si>
  <si>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</si>
  <si>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</si>
  <si>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</si>
  <si>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</si>
  <si>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</si>
  <si>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</si>
  <si>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</si>
  <si>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</si>
  <si>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</si>
  <si>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</si>
  <si>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</si>
  <si>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</si>
  <si>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</si>
  <si>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</si>
  <si>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</si>
  <si>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</si>
  <si>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</si>
  <si>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</si>
  <si>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</si>
  <si>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</si>
  <si>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</si>
  <si>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</si>
  <si>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</si>
  <si>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</si>
  <si>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</si>
  <si>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</si>
  <si>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</si>
  <si>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</si>
  <si>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</si>
  <si>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</si>
  <si>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</si>
  <si>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</si>
  <si>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</si>
  <si>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</si>
  <si>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</si>
  <si>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</si>
  <si>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</si>
  <si>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</si>
  <si>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</si>
  <si>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</si>
  <si>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</si>
  <si>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</si>
  <si>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</si>
  <si>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</si>
  <si>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</si>
  <si>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</si>
  <si>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</si>
  <si>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</si>
  <si>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</si>
  <si>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</si>
  <si>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</si>
  <si>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</si>
  <si>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</si>
  <si>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</si>
  <si>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</si>
  <si>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</si>
  <si>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</si>
  <si>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</si>
  <si>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</si>
  <si>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</si>
  <si>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</si>
  <si>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</si>
  <si>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</si>
  <si>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</si>
  <si>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</si>
  <si>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</si>
  <si>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</si>
  <si>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</si>
  <si>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</si>
  <si>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</si>
  <si>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</si>
  <si>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</si>
  <si>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</si>
  <si>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</si>
  <si>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</si>
  <si>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</si>
  <si>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</si>
  <si>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</si>
  <si>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</si>
  <si>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</si>
  <si>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</si>
  <si>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</si>
  <si>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</si>
  <si>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</si>
  <si>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</si>
  <si>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</si>
  <si>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</si>
  <si>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</si>
  <si>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</si>
  <si>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</si>
  <si>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</si>
  <si>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</si>
  <si>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</si>
  <si>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</si>
  <si>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</si>
  <si>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</si>
  <si>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</si>
  <si>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</si>
  <si>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</si>
  <si>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</si>
  <si>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</si>
  <si>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</si>
  <si>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</si>
  <si>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</si>
  <si>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</si>
  <si>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</si>
  <si>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</si>
  <si>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</si>
  <si>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</si>
  <si>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</si>
  <si>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</si>
  <si>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</si>
  <si>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</si>
  <si>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</si>
  <si>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</si>
  <si>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</si>
  <si>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</si>
  <si>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</si>
  <si>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</si>
  <si>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</si>
  <si>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</si>
  <si>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</si>
  <si>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</si>
  <si>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</si>
  <si>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</si>
  <si>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</si>
  <si>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</si>
  <si>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</si>
  <si>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</si>
  <si>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</si>
  <si>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</si>
  <si>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</si>
  <si>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</si>
  <si>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</si>
  <si>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</si>
  <si>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</si>
  <si>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</si>
  <si>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</si>
  <si>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</si>
  <si>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</si>
  <si>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</si>
  <si>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</si>
  <si>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</si>
  <si>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</si>
  <si>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</si>
  <si>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</si>
  <si>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</si>
  <si>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</si>
  <si>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</si>
  <si>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</si>
  <si>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</si>
  <si>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</si>
  <si>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</si>
  <si>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</si>
  <si>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</si>
  <si>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</si>
  <si>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</si>
  <si>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</si>
  <si>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</si>
  <si>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</si>
  <si>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</si>
  <si>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</si>
  <si>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</si>
  <si>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</si>
  <si>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</si>
  <si>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</si>
  <si>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</si>
  <si>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</si>
  <si>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</si>
  <si>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</si>
  <si>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</si>
  <si>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</si>
  <si>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</si>
  <si>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</si>
  <si>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</si>
  <si>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</si>
  <si>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</si>
  <si>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</si>
  <si>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</si>
  <si>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</si>
  <si>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</si>
  <si>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</si>
  <si>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</si>
  <si>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</si>
  <si>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</si>
  <si>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</si>
  <si>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</si>
  <si>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</si>
  <si>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</si>
  <si>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</si>
  <si>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</si>
  <si>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</si>
  <si>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</si>
  <si>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</si>
  <si>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</si>
  <si>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</si>
  <si>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</si>
  <si>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</si>
  <si>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</si>
  <si>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</si>
  <si>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</si>
  <si>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</si>
  <si>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</si>
  <si>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</si>
  <si>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</si>
  <si>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</si>
  <si>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</si>
  <si>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</si>
  <si>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</si>
  <si>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</si>
  <si>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</si>
  <si>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</si>
  <si>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</si>
  <si>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</si>
  <si>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</si>
  <si>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</si>
  <si>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</si>
  <si>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</si>
  <si>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</si>
  <si>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</si>
  <si>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</si>
  <si>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</si>
  <si>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</si>
  <si>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</si>
  <si>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</si>
  <si>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</si>
  <si>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</si>
  <si>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</si>
  <si>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</si>
  <si>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</si>
  <si>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</si>
  <si>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</si>
  <si>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</si>
  <si>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</si>
  <si>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</si>
  <si>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</si>
  <si>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</si>
  <si>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</si>
  <si>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</si>
  <si>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</si>
  <si>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</si>
  <si>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</si>
  <si>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</si>
  <si>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</si>
  <si>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</si>
  <si>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</si>
  <si>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</si>
  <si>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</si>
  <si>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</si>
  <si>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</si>
  <si>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</si>
  <si>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</si>
  <si>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</si>
  <si>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</si>
  <si>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</si>
  <si>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</si>
  <si>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</si>
  <si>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</si>
  <si>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</si>
  <si>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</si>
  <si>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</si>
  <si>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</si>
  <si>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</si>
  <si>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</si>
  <si>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</si>
  <si>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</si>
  <si>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</si>
  <si>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</si>
  <si>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</si>
  <si>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</si>
  <si>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</si>
  <si>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</si>
  <si>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</si>
  <si>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</si>
  <si>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</si>
  <si>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</si>
  <si>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</si>
  <si>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</si>
  <si>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</si>
  <si>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</si>
  <si>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</si>
  <si>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</si>
  <si>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</si>
  <si>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</si>
  <si>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</si>
  <si>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</si>
  <si>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</si>
  <si>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</si>
  <si>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</si>
  <si>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</si>
  <si>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</si>
  <si>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</si>
  <si>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</si>
  <si>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</si>
  <si>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</si>
  <si>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</si>
  <si>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</si>
  <si>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</si>
  <si>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</si>
  <si>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</si>
  <si>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</si>
  <si>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</si>
  <si>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</si>
  <si>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</si>
  <si>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</si>
  <si>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</si>
  <si>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</si>
  <si>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</si>
  <si>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</si>
  <si>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</si>
  <si>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</si>
  <si>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</si>
  <si>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</si>
  <si>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</si>
  <si>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</si>
  <si>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</si>
  <si>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</si>
  <si>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</si>
  <si>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</si>
  <si>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</si>
  <si>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</si>
  <si>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</si>
  <si>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</si>
  <si>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</si>
  <si>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</si>
  <si>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</si>
  <si>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</si>
  <si>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</si>
  <si>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</si>
  <si>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</si>
  <si>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</si>
  <si>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</si>
  <si>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</si>
  <si>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</si>
  <si>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</si>
  <si>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</si>
  <si>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</si>
  <si>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</si>
  <si>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</si>
  <si>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</si>
  <si>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</si>
  <si>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</si>
  <si>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</si>
  <si>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</si>
  <si>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</si>
  <si>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</si>
  <si>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</si>
  <si>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</si>
  <si>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</si>
  <si>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</si>
  <si>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</si>
  <si>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</si>
  <si>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</si>
  <si>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</si>
  <si>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</si>
  <si>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</si>
  <si>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</si>
  <si>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</si>
  <si>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</si>
  <si>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</si>
  <si>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</si>
  <si>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</si>
  <si>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</si>
  <si>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</si>
  <si>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</si>
  <si>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</si>
  <si>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</si>
  <si>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</si>
  <si>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</si>
  <si>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</si>
  <si>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</si>
  <si>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</si>
  <si>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</si>
  <si>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</si>
  <si>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</si>
  <si>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</si>
  <si>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</si>
  <si>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</si>
  <si>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</si>
  <si>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</si>
  <si>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</si>
  <si>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</si>
  <si>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</si>
  <si>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</si>
  <si>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</si>
  <si>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</si>
  <si>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</si>
  <si>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</si>
  <si>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</si>
  <si>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</si>
  <si>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</si>
  <si>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</si>
  <si>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</si>
  <si>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</si>
  <si>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</si>
  <si>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</si>
  <si>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</si>
  <si>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</si>
  <si>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</si>
  <si>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</si>
  <si>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</si>
  <si>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</si>
  <si>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</si>
  <si>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</si>
  <si>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</si>
  <si>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</si>
  <si>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</si>
  <si>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</si>
  <si>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</si>
  <si>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</si>
  <si>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</si>
  <si>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</si>
  <si>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</si>
  <si>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</si>
  <si>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</si>
  <si>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</si>
  <si>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</si>
  <si>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</si>
  <si>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</si>
  <si>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</si>
  <si>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</si>
  <si>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</si>
  <si>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</si>
  <si>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</si>
  <si>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</si>
  <si>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</si>
  <si>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</si>
  <si>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</si>
  <si>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</si>
  <si>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</si>
  <si>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</si>
  <si>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</si>
  <si>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</si>
  <si>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</si>
  <si>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</si>
  <si>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</si>
  <si>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</si>
  <si>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</si>
  <si>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</si>
  <si>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</si>
  <si>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</si>
  <si>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</si>
  <si>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</si>
  <si>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</si>
  <si>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</si>
  <si>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</si>
  <si>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</si>
  <si>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</si>
  <si>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</si>
  <si>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</si>
  <si>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</si>
  <si>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</si>
  <si>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</si>
  <si>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</si>
  <si>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</si>
  <si>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</si>
  <si>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</si>
  <si>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</si>
  <si>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</si>
  <si>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</si>
  <si>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</si>
  <si>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</si>
  <si>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</si>
  <si>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</si>
  <si>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</si>
  <si>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</si>
  <si>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</si>
  <si>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</si>
  <si>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</si>
  <si>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</si>
  <si>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</si>
  <si>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</si>
  <si>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</si>
  <si>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</si>
  <si>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</si>
  <si>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</si>
  <si>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</si>
  <si>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</si>
  <si>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</si>
  <si>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</si>
  <si>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</si>
  <si>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</si>
  <si>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</si>
  <si>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</si>
  <si>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</si>
  <si>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</si>
  <si>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</si>
  <si>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</si>
  <si>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</si>
  <si>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</si>
  <si>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</si>
  <si>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</si>
  <si>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</si>
  <si>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</si>
  <si>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</si>
  <si>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</si>
  <si>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</si>
  <si>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</si>
  <si>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</si>
  <si>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</si>
  <si>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</si>
  <si>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</si>
  <si>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</si>
  <si>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</si>
  <si>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</si>
  <si>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</si>
  <si>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</si>
  <si>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</si>
  <si>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</si>
  <si>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</si>
  <si>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</si>
  <si>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</si>
  <si>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</si>
  <si>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</si>
  <si>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</si>
  <si>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</si>
  <si>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</si>
  <si>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</si>
  <si>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</si>
  <si>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</si>
  <si>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</si>
  <si>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</si>
  <si>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</si>
  <si>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</si>
  <si>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</si>
  <si>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</si>
  <si>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</si>
  <si>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</si>
  <si>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</si>
  <si>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</si>
  <si>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</si>
  <si>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</si>
  <si>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</si>
  <si>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</si>
  <si>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</si>
  <si>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</si>
  <si>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</si>
  <si>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</si>
  <si>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</si>
  <si>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</si>
  <si>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</si>
  <si>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</si>
  <si>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</si>
  <si>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</si>
  <si>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</si>
  <si>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</si>
  <si>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</si>
  <si>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</si>
  <si>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</si>
  <si>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</si>
  <si>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</si>
  <si>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</si>
  <si>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</si>
  <si>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</si>
  <si>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</si>
  <si>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</si>
  <si>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</si>
  <si>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</si>
  <si>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</si>
  <si>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</si>
  <si>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</si>
  <si>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</si>
  <si>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</si>
  <si>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</si>
  <si>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</si>
  <si>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</si>
  <si>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</si>
  <si>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</si>
  <si>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</si>
  <si>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</si>
  <si>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</si>
  <si>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</si>
  <si>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</si>
  <si>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</si>
  <si>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</si>
  <si>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</si>
  <si>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</si>
  <si>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</si>
  <si>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</si>
  <si>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</si>
  <si>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</si>
  <si>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</si>
  <si>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</si>
  <si>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</si>
  <si>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</si>
  <si>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</si>
  <si>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</si>
  <si>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</si>
  <si>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</si>
  <si>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</si>
  <si>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</si>
  <si>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</si>
  <si>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</si>
  <si>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</si>
  <si>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</si>
  <si>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</si>
  <si>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</si>
  <si>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</si>
  <si>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</si>
  <si>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</si>
  <si>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</si>
  <si>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</si>
  <si>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</si>
  <si>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</si>
  <si>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</si>
  <si>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</si>
  <si>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</si>
  <si>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</si>
  <si>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</si>
  <si>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</si>
  <si>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</si>
  <si>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</si>
  <si>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</si>
  <si>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</si>
  <si>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</si>
  <si>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</si>
  <si>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</si>
  <si>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</si>
  <si>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</si>
  <si>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</si>
  <si>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</si>
  <si>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</si>
  <si>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</si>
  <si>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</si>
  <si>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</si>
  <si>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</si>
  <si>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</si>
  <si>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</si>
  <si>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</si>
  <si>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</si>
  <si>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</si>
  <si>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</si>
  <si>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</si>
  <si>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</si>
  <si>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</si>
  <si>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</si>
  <si>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</si>
  <si>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</si>
  <si>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</si>
  <si>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</si>
  <si>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</si>
  <si>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</si>
  <si>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</si>
  <si>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</si>
  <si>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</si>
  <si>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</si>
  <si>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</si>
  <si>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</si>
  <si>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</si>
  <si>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</si>
  <si>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</si>
  <si>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</si>
  <si>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</si>
  <si>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</si>
  <si>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</si>
  <si>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</si>
  <si>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</si>
  <si>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</si>
  <si>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</si>
  <si>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</si>
  <si>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</si>
  <si>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</si>
  <si>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</si>
  <si>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</si>
  <si>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</si>
  <si>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</si>
  <si>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</si>
  <si>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</si>
  <si>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</si>
  <si>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</si>
  <si>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</si>
  <si>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</si>
  <si>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</si>
  <si>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</si>
  <si>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</si>
  <si>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</si>
  <si>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</si>
  <si>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</si>
  <si>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</si>
  <si>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</si>
  <si>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</si>
  <si>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</si>
  <si>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</si>
  <si>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</si>
  <si>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</si>
  <si>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</si>
  <si>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</si>
  <si>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</si>
  <si>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</si>
  <si>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</si>
  <si>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</si>
  <si>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</si>
  <si>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</si>
  <si>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</si>
  <si>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</si>
  <si>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</si>
  <si>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</si>
  <si>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</si>
  <si>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</si>
  <si>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</si>
  <si>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</si>
  <si>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</si>
  <si>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</si>
  <si>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</si>
  <si>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</si>
  <si>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</si>
  <si>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</si>
  <si>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</si>
  <si>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</si>
  <si>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</si>
  <si>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</si>
  <si>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</si>
  <si>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</si>
  <si>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</si>
  <si>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</si>
  <si>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</si>
  <si>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</si>
  <si>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</si>
  <si>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</si>
  <si>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</si>
  <si>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</si>
  <si>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</si>
  <si>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</si>
  <si>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</si>
  <si>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</si>
  <si>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</si>
  <si>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</si>
  <si>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</si>
  <si>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</si>
  <si>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</si>
  <si>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</si>
  <si>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</si>
  <si>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</si>
  <si>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</si>
  <si>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</si>
  <si>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</si>
  <si>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</si>
  <si>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</si>
  <si>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</si>
  <si>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</si>
  <si>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</si>
  <si>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</si>
  <si>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</si>
  <si>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</si>
  <si>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</si>
  <si>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</si>
  <si>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</si>
  <si>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</si>
  <si>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</si>
  <si>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</si>
  <si>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</si>
  <si>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</si>
  <si>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</si>
  <si>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</si>
  <si>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</si>
  <si>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</si>
  <si>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</si>
  <si>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</si>
  <si>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</si>
  <si>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</si>
  <si>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</si>
  <si>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</si>
  <si>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</si>
  <si>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</si>
  <si>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</si>
  <si>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</si>
  <si>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</si>
  <si>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</si>
  <si>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</si>
  <si>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</si>
  <si>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</si>
  <si>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</si>
  <si>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</si>
  <si>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</si>
  <si>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</si>
  <si>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</si>
  <si>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</si>
  <si>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</si>
  <si>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</si>
  <si>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</si>
  <si>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</si>
  <si>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</si>
  <si>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</si>
  <si>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</si>
  <si>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</si>
  <si>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</si>
  <si>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</si>
  <si>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</si>
  <si>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</si>
  <si>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</si>
  <si>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</si>
  <si>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</si>
  <si>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</si>
  <si>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</si>
  <si>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</si>
  <si>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</si>
  <si>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</si>
  <si>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</si>
  <si>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</si>
  <si>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</si>
  <si>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</si>
  <si>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</si>
  <si>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</si>
  <si>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</si>
  <si>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</si>
  <si>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</si>
  <si>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</si>
  <si>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</si>
  <si>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</si>
  <si>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</si>
  <si>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</si>
  <si>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</si>
  <si>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</si>
  <si>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</si>
  <si>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</si>
  <si>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</si>
  <si>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</si>
  <si>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</si>
  <si>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</si>
  <si>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</si>
  <si>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</si>
  <si>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</si>
  <si>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</si>
  <si>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</si>
  <si>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</si>
  <si>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</si>
  <si>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</si>
  <si>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</si>
  <si>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</si>
  <si>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</si>
  <si>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</si>
  <si>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</si>
  <si>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</si>
  <si>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</si>
  <si>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</si>
  <si>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</si>
  <si>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</si>
  <si>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</si>
  <si>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</si>
  <si>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</si>
  <si>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</si>
  <si>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</si>
  <si>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</si>
  <si>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</si>
  <si>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</si>
  <si>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</si>
  <si>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</si>
  <si>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</si>
  <si>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</si>
  <si>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</si>
  <si>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</si>
  <si>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</si>
  <si>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</si>
  <si>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</si>
  <si>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</si>
  <si>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</si>
  <si>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</si>
  <si>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</si>
  <si>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</si>
  <si>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</si>
  <si>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</si>
  <si>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</si>
  <si>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</si>
  <si>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</si>
  <si>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</si>
  <si>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</si>
  <si>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</si>
  <si>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</si>
  <si>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</si>
  <si>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</si>
  <si>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</si>
  <si>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</si>
  <si>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</si>
  <si>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</si>
  <si>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</si>
  <si>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</si>
  <si>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</si>
  <si>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</si>
  <si>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</si>
  <si>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</si>
  <si>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</si>
  <si>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</si>
  <si>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</si>
  <si>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</si>
  <si>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</si>
  <si>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</si>
  <si>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</si>
  <si>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</si>
  <si>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</si>
  <si>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</si>
  <si>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</si>
  <si>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</si>
  <si>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</si>
  <si>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</si>
  <si>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</si>
  <si>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</si>
  <si>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</si>
  <si>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</si>
  <si>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</si>
  <si>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</si>
  <si>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</si>
  <si>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</si>
  <si>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</si>
  <si>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</si>
  <si>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</si>
  <si>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</si>
  <si>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</si>
  <si>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</si>
  <si>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</si>
  <si>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</si>
  <si>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</si>
  <si>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</si>
  <si>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</si>
  <si>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</si>
  <si>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</si>
  <si>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</si>
  <si>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</si>
  <si>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</si>
  <si>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</si>
  <si>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</si>
  <si>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</si>
  <si>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</si>
  <si>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</si>
  <si>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</si>
  <si>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</si>
  <si>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</si>
  <si>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</si>
  <si>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</si>
  <si>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</si>
  <si>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</si>
  <si>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</si>
  <si>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</si>
  <si>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</si>
  <si>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</si>
  <si>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</si>
  <si>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</si>
  <si>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</si>
  <si>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</si>
  <si>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</si>
  <si>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</si>
  <si>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</si>
  <si>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</si>
  <si>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</si>
  <si>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</si>
  <si>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</si>
  <si>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</si>
  <si>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</si>
  <si>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</si>
  <si>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</si>
  <si>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</si>
  <si>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</si>
  <si>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</si>
  <si>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</si>
  <si>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</si>
  <si>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</si>
  <si>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</si>
  <si>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</si>
  <si>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</si>
  <si>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</si>
  <si>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</si>
  <si>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</si>
  <si>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</si>
  <si>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</si>
  <si>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</si>
  <si>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</si>
  <si>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</si>
  <si>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</si>
  <si>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</si>
  <si>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</si>
  <si>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</si>
  <si>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</si>
  <si>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</si>
  <si>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</si>
  <si>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</si>
  <si>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</si>
  <si>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</si>
  <si>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</si>
  <si>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</si>
  <si>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</si>
  <si>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</si>
  <si>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</si>
  <si>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</si>
  <si>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</si>
  <si>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</si>
  <si>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</si>
  <si>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</si>
  <si>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</si>
  <si>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</si>
  <si>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</si>
  <si>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</si>
  <si>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</si>
  <si>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</si>
  <si>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</si>
  <si>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</si>
  <si>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</si>
  <si>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</si>
  <si>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</si>
  <si>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</si>
  <si>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</si>
  <si>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</si>
  <si>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</si>
  <si>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</si>
  <si>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</si>
  <si>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</si>
  <si>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</si>
  <si>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</si>
  <si>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</si>
  <si>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</si>
  <si>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</si>
  <si>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</si>
  <si>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</si>
  <si>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</si>
  <si>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</si>
  <si>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</si>
  <si>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</si>
  <si>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</si>
  <si>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</si>
  <si>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</si>
  <si>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</si>
  <si>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</si>
  <si>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</si>
  <si>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</si>
  <si>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</si>
  <si>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</si>
  <si>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</si>
  <si>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</si>
  <si>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</si>
  <si>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</si>
  <si>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</si>
  <si>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</si>
  <si>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</si>
  <si>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</si>
  <si>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</si>
  <si>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</si>
  <si>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</si>
  <si>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</si>
  <si>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</si>
  <si>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</si>
  <si>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</si>
  <si>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</si>
  <si>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</si>
  <si>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</si>
  <si>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</si>
  <si>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</si>
  <si>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</si>
  <si>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</si>
  <si>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</si>
  <si>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</si>
  <si>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</si>
  <si>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</si>
  <si>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</si>
  <si>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</si>
  <si>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</si>
  <si>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</si>
  <si>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</si>
  <si>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</si>
  <si>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</si>
  <si>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</si>
  <si>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</si>
  <si>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</si>
  <si>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</si>
  <si>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</si>
  <si>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</si>
  <si>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</si>
  <si>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</si>
  <si>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</si>
  <si>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</si>
  <si>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</si>
  <si>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</si>
  <si>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</si>
  <si>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</si>
  <si>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</si>
  <si>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</si>
  <si>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</si>
  <si>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</si>
  <si>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</si>
  <si>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</si>
  <si>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</si>
  <si>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</si>
  <si>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</si>
  <si>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</si>
  <si>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</si>
  <si>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</si>
  <si>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</si>
  <si>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</si>
  <si>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</si>
  <si>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</si>
  <si>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</si>
  <si>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</si>
  <si>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</si>
  <si>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</si>
  <si>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</si>
  <si>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</si>
  <si>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</si>
  <si>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</si>
  <si>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</si>
  <si>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</si>
  <si>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</si>
  <si>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</si>
  <si>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</si>
  <si>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</si>
  <si>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</si>
  <si>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</si>
  <si>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</si>
  <si>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</si>
  <si>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</si>
  <si>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</si>
  <si>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</si>
  <si>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</si>
  <si>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</si>
  <si>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</si>
  <si>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</si>
  <si>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</si>
  <si>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</si>
  <si>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</si>
  <si>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</si>
  <si>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</si>
  <si>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</si>
  <si>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</si>
  <si>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</si>
  <si>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</si>
  <si>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</si>
  <si>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</si>
  <si>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</si>
  <si>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</si>
  <si>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</si>
  <si>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</si>
  <si>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</si>
  <si>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</si>
  <si>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</si>
  <si>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</si>
  <si>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</si>
  <si>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</si>
  <si>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</si>
  <si>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</si>
  <si>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</si>
  <si>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</si>
  <si>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</si>
  <si>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</si>
  <si>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</si>
  <si>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</si>
  <si>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</si>
  <si>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</si>
  <si>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</si>
  <si>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</si>
  <si>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</si>
  <si>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</si>
  <si>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</si>
  <si>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</si>
  <si>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</si>
  <si>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</si>
  <si>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</si>
  <si>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</si>
  <si>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</si>
  <si>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</si>
  <si>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</si>
  <si>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</si>
  <si>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</si>
  <si>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</si>
  <si>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</si>
  <si>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</si>
  <si>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</si>
  <si>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</si>
  <si>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</si>
  <si>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</si>
  <si>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</si>
  <si>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</si>
  <si>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</si>
  <si>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</si>
  <si>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</si>
  <si>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</si>
  <si>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</si>
  <si>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</si>
  <si>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</si>
  <si>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</si>
  <si>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</si>
  <si>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</si>
  <si>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</si>
  <si>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</si>
  <si>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</si>
  <si>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</si>
  <si>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</si>
  <si>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</si>
  <si>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</si>
  <si>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</si>
  <si>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</si>
  <si>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</si>
  <si>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</si>
  <si>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</si>
  <si>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</si>
  <si>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</si>
  <si>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</si>
  <si>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</si>
  <si>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</si>
  <si>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</si>
  <si>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</si>
  <si>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</si>
  <si>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</si>
  <si>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</si>
  <si>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</si>
  <si>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</si>
  <si>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</si>
  <si>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</si>
  <si>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</si>
  <si>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</si>
  <si>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</si>
  <si>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</si>
  <si>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</si>
  <si>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</si>
  <si>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</si>
  <si>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</si>
  <si>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</si>
  <si>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</si>
  <si>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</si>
  <si>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</si>
  <si>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</si>
  <si>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</si>
  <si>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</si>
  <si>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</si>
  <si>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</si>
  <si>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</si>
  <si>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</si>
  <si>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</si>
  <si>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</si>
  <si>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</si>
  <si>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</si>
  <si>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</si>
  <si>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</si>
  <si>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</si>
  <si>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</si>
  <si>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</si>
  <si>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</si>
  <si>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</si>
  <si>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</si>
  <si>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</si>
  <si>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</si>
  <si>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</si>
  <si>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</si>
  <si>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</si>
  <si>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</si>
  <si>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</si>
  <si>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</si>
  <si>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</si>
  <si>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</si>
  <si>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</si>
  <si>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</si>
  <si>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</si>
  <si>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</si>
  <si>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</si>
  <si>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</si>
  <si>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</si>
  <si>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</si>
  <si>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</si>
  <si>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</si>
  <si>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</si>
  <si>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</si>
  <si>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</si>
  <si>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</si>
  <si>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</si>
  <si>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</si>
  <si>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</si>
  <si>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</si>
  <si>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</si>
  <si>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</si>
  <si>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</si>
  <si>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</si>
  <si>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</si>
  <si>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</si>
  <si>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</si>
  <si>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</si>
  <si>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</si>
  <si>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</si>
  <si>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</si>
  <si>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</si>
  <si>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</si>
  <si>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</si>
  <si>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</si>
  <si>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</si>
  <si>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</si>
  <si>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</si>
  <si>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</si>
  <si>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</si>
  <si>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</si>
  <si>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</si>
  <si>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</si>
  <si>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</si>
  <si>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</si>
  <si>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</si>
  <si>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</si>
  <si>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</si>
  <si>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</si>
  <si>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</si>
  <si>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</si>
  <si>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</si>
  <si>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</si>
  <si>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</si>
  <si>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</si>
  <si>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</si>
  <si>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</si>
  <si>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</si>
  <si>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</si>
  <si>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</si>
  <si>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</si>
  <si>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</si>
  <si>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</si>
  <si>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</si>
  <si>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</si>
  <si>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</si>
  <si>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</si>
  <si>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</si>
  <si>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</si>
  <si>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</si>
  <si>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</si>
  <si>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</si>
  <si>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</si>
  <si>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</si>
  <si>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</si>
  <si>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</si>
  <si>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</si>
  <si>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</si>
  <si>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</si>
  <si>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</si>
  <si>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</si>
  <si>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</si>
  <si>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</si>
  <si>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</si>
  <si>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</si>
  <si>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</si>
  <si>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</si>
  <si>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</si>
  <si>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</si>
  <si>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</si>
  <si>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</si>
  <si>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</si>
  <si>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</si>
  <si>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</si>
  <si>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</si>
  <si>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</si>
  <si>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</si>
  <si>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</si>
  <si>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</si>
  <si>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</si>
  <si>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</si>
  <si>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</si>
  <si>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</si>
  <si>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</si>
  <si>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</si>
  <si>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</si>
  <si>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</si>
  <si>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</si>
  <si>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</si>
  <si>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</si>
  <si>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</si>
  <si>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</si>
  <si>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</si>
  <si>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</si>
  <si>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</si>
  <si>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</si>
  <si>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</si>
  <si>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</si>
  <si>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</si>
  <si>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</si>
  <si>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</si>
  <si>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</si>
  <si>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</si>
  <si>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</si>
  <si>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</si>
  <si>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</si>
  <si>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</si>
  <si>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</si>
  <si>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</si>
  <si>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</si>
  <si>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</si>
  <si>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</si>
  <si>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</si>
  <si>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</si>
  <si>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</si>
  <si>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</si>
  <si>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</si>
  <si>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</si>
  <si>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</si>
  <si>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</si>
  <si>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</si>
  <si>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</si>
  <si>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</si>
  <si>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</si>
  <si>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</si>
  <si>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</si>
  <si>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</si>
  <si>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</si>
  <si>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</si>
  <si>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</si>
  <si>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</si>
  <si>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</si>
  <si>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</si>
  <si>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</si>
  <si>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</si>
  <si>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</si>
  <si>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</si>
  <si>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</si>
  <si>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</si>
  <si>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</si>
  <si>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</si>
  <si>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</si>
  <si>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</si>
  <si>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</si>
  <si>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</si>
  <si>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</si>
  <si>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</si>
  <si>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</si>
  <si>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</si>
  <si>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</si>
  <si>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</si>
  <si>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</si>
  <si>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</si>
  <si>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</si>
  <si>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</si>
  <si>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</si>
  <si>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</si>
  <si>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</si>
  <si>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</si>
  <si>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</si>
  <si>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</si>
  <si>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</si>
  <si>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</si>
  <si>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</si>
  <si>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</si>
  <si>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</si>
  <si>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</si>
  <si>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</si>
  <si>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</si>
  <si>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</si>
  <si>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</si>
  <si>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</si>
  <si>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</si>
  <si>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</si>
  <si>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</si>
  <si>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</si>
  <si>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</si>
  <si>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</si>
  <si>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</si>
  <si>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</si>
  <si>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</si>
  <si>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</si>
  <si>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</si>
  <si>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</si>
  <si>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</si>
  <si>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</si>
  <si>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</si>
  <si>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</si>
  <si>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</si>
  <si>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</si>
  <si>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</si>
  <si>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</si>
  <si>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</si>
  <si>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</si>
  <si>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</si>
  <si>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</si>
  <si>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</si>
  <si>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</si>
  <si>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</si>
  <si>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</si>
  <si>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</si>
  <si>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</si>
  <si>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</si>
  <si>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</si>
  <si>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</si>
  <si>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</si>
  <si>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</si>
  <si>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</si>
  <si>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</si>
  <si>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</si>
  <si>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</si>
  <si>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</si>
  <si>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</si>
  <si>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</si>
  <si>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</si>
  <si>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</si>
  <si>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</si>
  <si>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</si>
  <si>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</si>
  <si>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</si>
  <si>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</si>
  <si>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</si>
  <si>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</si>
  <si>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</si>
  <si>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</si>
  <si>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</si>
  <si>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</si>
  <si>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</si>
  <si>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</si>
  <si>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</si>
  <si>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</si>
  <si>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</si>
  <si>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</si>
  <si>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</si>
  <si>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</si>
  <si>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</si>
  <si>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</si>
  <si>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</si>
  <si>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</si>
  <si>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</si>
  <si>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</si>
  <si>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</si>
  <si>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</si>
  <si>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</si>
  <si>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</si>
  <si>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</si>
  <si>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</si>
  <si>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</si>
  <si>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</si>
  <si>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</si>
  <si>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</si>
  <si>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</si>
  <si>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</si>
  <si>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</si>
  <si>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</si>
  <si>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</si>
  <si>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</si>
  <si>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</si>
  <si>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</si>
  <si>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</si>
  <si>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</si>
  <si>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</si>
  <si>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</si>
  <si>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</si>
  <si>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</si>
  <si>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</si>
  <si>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</si>
  <si>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</si>
  <si>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</si>
  <si>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</si>
  <si>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</si>
  <si>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</si>
  <si>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</si>
  <si>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</si>
  <si>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</si>
  <si>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</si>
  <si>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</si>
  <si>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</si>
  <si>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</si>
  <si>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</si>
  <si>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</si>
  <si>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</si>
  <si>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</si>
  <si>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</si>
  <si>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</si>
  <si>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</si>
  <si>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</si>
  <si>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</si>
  <si>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</si>
  <si>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</si>
  <si>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</si>
  <si>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</si>
  <si>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</si>
  <si>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</si>
  <si>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</si>
  <si>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</si>
  <si>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</si>
  <si>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</si>
  <si>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</si>
  <si>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</si>
  <si>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</si>
  <si>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</si>
  <si>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</si>
  <si>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</si>
  <si>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</si>
  <si>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</si>
  <si>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</si>
  <si>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</si>
  <si>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</si>
  <si>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</si>
  <si>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</si>
  <si>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</si>
  <si>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</si>
  <si>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</si>
  <si>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</si>
  <si>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</si>
  <si>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</si>
  <si>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</si>
  <si>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</si>
  <si>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</si>
  <si>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</si>
  <si>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</si>
  <si>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</si>
  <si>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</si>
  <si>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</si>
  <si>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</si>
  <si>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</si>
  <si>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</si>
  <si>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</si>
  <si>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</si>
  <si>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</si>
  <si>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</si>
  <si>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</si>
  <si>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</si>
  <si>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</si>
  <si>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</si>
  <si>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</si>
  <si>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</si>
  <si>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</si>
  <si>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</si>
  <si>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</si>
  <si>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</si>
  <si>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</si>
  <si>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</si>
  <si>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</si>
  <si>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</si>
  <si>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</si>
  <si>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</si>
  <si>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</si>
  <si>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</si>
  <si>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</si>
  <si>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</si>
  <si>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</si>
  <si>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</si>
  <si>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</si>
  <si>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</si>
  <si>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</si>
  <si>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</si>
  <si>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</si>
  <si>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</si>
  <si>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</si>
  <si>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</si>
  <si>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</si>
  <si>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</si>
  <si>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</si>
  <si>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</si>
  <si>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</si>
  <si>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</si>
  <si>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</si>
  <si>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</si>
  <si>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</si>
  <si>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</si>
  <si>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</si>
  <si>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</si>
  <si>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</si>
  <si>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</si>
  <si>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</si>
  <si>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</si>
  <si>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</si>
  <si>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</si>
  <si>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</si>
  <si>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</si>
  <si>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</si>
  <si>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</si>
  <si>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</si>
  <si>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</si>
  <si>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</si>
  <si>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</si>
  <si>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</si>
  <si>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</si>
  <si>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</si>
  <si>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</si>
  <si>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</si>
  <si>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</si>
  <si>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</si>
  <si>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</si>
  <si>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</si>
  <si>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</si>
  <si>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</si>
  <si>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</si>
  <si>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</si>
  <si>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</si>
  <si>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</si>
  <si>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</si>
  <si>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</si>
  <si>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</si>
  <si>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</si>
  <si>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</si>
  <si>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</si>
  <si>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</si>
  <si>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</si>
  <si>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</si>
  <si>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</si>
  <si>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</si>
  <si>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</si>
  <si>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</si>
  <si>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</si>
  <si>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</si>
  <si>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</si>
  <si>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</si>
  <si>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</si>
  <si>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</si>
  <si>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</si>
  <si>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</si>
  <si>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</si>
  <si>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</si>
  <si>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</si>
  <si>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</si>
  <si>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</si>
  <si>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</si>
  <si>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</si>
  <si>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</si>
  <si>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</si>
  <si>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</si>
  <si>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</si>
  <si>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</si>
  <si>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</si>
  <si>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</si>
  <si>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</si>
  <si>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</si>
  <si>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</si>
  <si>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</si>
  <si>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</si>
  <si>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</si>
  <si>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</si>
  <si>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</si>
  <si>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</si>
  <si>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</si>
  <si>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</si>
  <si>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</si>
  <si>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</si>
  <si>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</si>
  <si>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</si>
  <si>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</si>
  <si>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</si>
  <si>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</si>
  <si>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</si>
  <si>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</si>
  <si>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</si>
  <si>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</si>
  <si>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</si>
  <si>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</si>
  <si>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</si>
  <si>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</si>
  <si>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</si>
  <si>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</si>
  <si>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</si>
  <si>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</si>
  <si>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</si>
  <si>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</si>
  <si>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</si>
  <si>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</si>
  <si>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</si>
  <si>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</si>
  <si>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</si>
  <si>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</si>
  <si>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</si>
  <si>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</si>
  <si>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</si>
  <si>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</si>
  <si>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</si>
  <si>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</si>
  <si>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</si>
  <si>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</si>
  <si>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</si>
  <si>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</si>
  <si>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</si>
  <si>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</si>
  <si>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</si>
  <si>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</si>
  <si>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</si>
  <si>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</si>
  <si>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</si>
  <si>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</si>
  <si>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</si>
  <si>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</si>
  <si>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</si>
  <si>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</si>
  <si>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</si>
  <si>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</si>
  <si>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</si>
  <si>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</si>
  <si>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</si>
  <si>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</si>
  <si>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</si>
  <si>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</si>
  <si>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</si>
  <si>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</si>
  <si>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</si>
  <si>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</si>
  <si>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</si>
  <si>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</si>
  <si>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</si>
  <si>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</si>
  <si>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</si>
  <si>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</si>
  <si>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</si>
  <si>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</si>
  <si>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</si>
  <si>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</si>
  <si>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</si>
  <si>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</si>
  <si>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</si>
  <si>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</si>
  <si>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</si>
  <si>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</si>
  <si>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</si>
  <si>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</si>
  <si>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</si>
  <si>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</si>
  <si>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</si>
  <si>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</si>
  <si>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</si>
  <si>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</si>
  <si>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</si>
  <si>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</si>
  <si>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</si>
  <si>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</si>
  <si>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</si>
  <si>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</si>
  <si>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</si>
  <si>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</si>
  <si>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</si>
  <si>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</si>
  <si>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</si>
  <si>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</si>
  <si>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</si>
  <si>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</si>
  <si>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</si>
  <si>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</si>
  <si>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</si>
  <si>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</si>
  <si>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</si>
  <si>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</si>
  <si>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</si>
  <si>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</si>
  <si>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</si>
  <si>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</si>
  <si>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</si>
  <si>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</si>
  <si>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</si>
  <si>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</si>
  <si>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</si>
  <si>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</si>
  <si>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</si>
  <si>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</si>
  <si>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</si>
  <si>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</si>
  <si>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</si>
  <si>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</si>
  <si>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</si>
  <si>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</si>
  <si>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</si>
  <si>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</si>
  <si>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</si>
  <si>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</si>
  <si>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</si>
  <si>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</si>
  <si>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</si>
  <si>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</si>
  <si>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</si>
  <si>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</si>
  <si>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</si>
  <si>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</si>
  <si>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</si>
  <si>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</si>
  <si>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</si>
  <si>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</si>
  <si>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</si>
  <si>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</si>
  <si>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</si>
  <si>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</si>
  <si>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</si>
  <si>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</si>
  <si>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</si>
  <si>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</si>
  <si>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</si>
  <si>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</si>
  <si>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</si>
  <si>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</si>
  <si>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</si>
  <si>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</si>
  <si>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</si>
  <si>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</si>
  <si>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</si>
  <si>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</si>
  <si>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</si>
  <si>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</si>
  <si>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</si>
  <si>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</si>
  <si>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</si>
  <si>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</si>
  <si>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</si>
  <si>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</si>
  <si>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</si>
  <si>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</si>
  <si>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</si>
  <si>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</si>
  <si>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</si>
  <si>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</si>
  <si>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</si>
  <si>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</si>
  <si>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</si>
  <si>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</si>
  <si>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</si>
  <si>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</si>
  <si>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</si>
  <si>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</si>
  <si>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</si>
  <si>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</si>
  <si>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</si>
  <si>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</si>
  <si>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</si>
  <si>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</si>
  <si>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</si>
  <si>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</si>
  <si>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</si>
  <si>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</si>
  <si>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</si>
  <si>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</si>
  <si>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</si>
  <si>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</si>
  <si>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</si>
  <si>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</si>
  <si>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</si>
  <si>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</si>
  <si>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</si>
  <si>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</si>
  <si>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</si>
  <si>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</si>
  <si>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</si>
  <si>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</si>
  <si>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</si>
  <si>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</si>
  <si>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</si>
  <si>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</si>
  <si>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</si>
  <si>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</si>
  <si>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</si>
  <si>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</si>
  <si>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</si>
  <si>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</si>
  <si>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</si>
  <si>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</si>
  <si>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</si>
  <si>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</si>
  <si>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</si>
  <si>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</si>
  <si>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</si>
  <si>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</si>
  <si>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</si>
  <si>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</si>
  <si>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</si>
  <si>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</si>
  <si>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</si>
  <si>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</si>
  <si>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</si>
  <si>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</si>
  <si>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</si>
  <si>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</si>
  <si>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</si>
  <si>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</si>
  <si>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</si>
  <si>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</si>
  <si>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</si>
  <si>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</si>
  <si>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</si>
  <si>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</si>
  <si>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</si>
  <si>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</si>
  <si>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</si>
  <si>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</si>
  <si>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</si>
  <si>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</si>
  <si>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</si>
  <si>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</si>
  <si>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</si>
  <si>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</si>
  <si>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</si>
  <si>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</si>
  <si>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</si>
  <si>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</si>
  <si>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</si>
  <si>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</si>
  <si>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</si>
  <si>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</si>
  <si>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</si>
  <si>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</si>
  <si>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</si>
  <si>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</si>
  <si>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</si>
  <si>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</si>
  <si>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</si>
  <si>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</si>
  <si>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</si>
  <si>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</si>
  <si>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</si>
  <si>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</si>
  <si>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</si>
  <si>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</si>
  <si>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</si>
  <si>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</si>
  <si>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</si>
  <si>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</si>
  <si>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</si>
  <si>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</si>
  <si>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</si>
  <si>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</si>
  <si>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</si>
  <si>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</si>
  <si>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</si>
  <si>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</si>
  <si>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</si>
  <si>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</si>
  <si>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</si>
  <si>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</si>
  <si>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</si>
  <si>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</si>
  <si>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</si>
  <si>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</si>
  <si>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</si>
  <si>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</si>
  <si>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</si>
  <si>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</si>
  <si>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</si>
  <si>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</si>
  <si>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</si>
  <si>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</si>
  <si>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</si>
  <si>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</si>
  <si>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</si>
  <si>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</si>
  <si>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</si>
  <si>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</si>
  <si>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</si>
  <si>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</si>
  <si>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</si>
  <si>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</si>
  <si>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</si>
  <si>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</si>
  <si>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</si>
  <si>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</si>
  <si>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</si>
  <si>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</si>
  <si>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</si>
  <si>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</si>
  <si>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</si>
  <si>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</si>
  <si>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</si>
  <si>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</si>
  <si>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</si>
  <si>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</si>
  <si>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</si>
  <si>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</si>
  <si>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</si>
  <si>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</si>
  <si>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</si>
  <si>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</si>
  <si>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</si>
  <si>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</si>
  <si>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</si>
  <si>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</si>
  <si>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</si>
  <si>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</si>
  <si>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</si>
  <si>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</si>
  <si>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</si>
  <si>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</si>
  <si>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</si>
  <si>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</si>
  <si>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</si>
  <si>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</si>
  <si>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</si>
  <si>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</si>
  <si>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</si>
  <si>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</si>
  <si>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</si>
  <si>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</si>
  <si>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</si>
  <si>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</si>
  <si>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</si>
  <si>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</si>
  <si>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</si>
  <si>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</si>
  <si>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</si>
  <si>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</si>
  <si>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</si>
  <si>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</si>
  <si>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</si>
  <si>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</si>
  <si>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</si>
  <si>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</si>
  <si>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</si>
  <si>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</si>
  <si>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</si>
  <si>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</si>
  <si>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</si>
  <si>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</si>
  <si>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</si>
  <si>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</si>
  <si>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</si>
  <si>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</si>
  <si>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</si>
  <si>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</si>
  <si>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</si>
  <si>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</si>
  <si>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</si>
  <si>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</si>
  <si>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</si>
  <si>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</si>
  <si>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</si>
  <si>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</si>
  <si>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</si>
  <si>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</si>
  <si>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</si>
  <si>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</si>
  <si>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</si>
  <si>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</si>
  <si>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</si>
  <si>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</si>
  <si>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</si>
  <si>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</si>
  <si>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</si>
  <si>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</si>
  <si>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</si>
  <si>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</si>
  <si>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</si>
  <si>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</si>
  <si>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</si>
  <si>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</si>
  <si>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</si>
  <si>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</si>
  <si>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</si>
  <si>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</si>
  <si>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</si>
  <si>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</si>
  <si>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</si>
  <si>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</si>
  <si>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</si>
  <si>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</si>
  <si>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</si>
  <si>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</si>
  <si>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</si>
  <si>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</si>
  <si>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</si>
  <si>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</si>
  <si>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</si>
  <si>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</si>
  <si>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</si>
  <si>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</si>
  <si>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</si>
  <si>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</si>
  <si>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</si>
  <si>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</si>
  <si>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</si>
  <si>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</si>
  <si>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</si>
  <si>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</si>
  <si>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</si>
  <si>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</si>
  <si>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</si>
  <si>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</si>
  <si>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</si>
  <si>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</si>
  <si>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</si>
  <si>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</si>
  <si>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</si>
  <si>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</si>
  <si>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</si>
  <si>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</si>
  <si>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</si>
  <si>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</si>
  <si>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</si>
  <si>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</si>
  <si>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</si>
  <si>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</si>
  <si>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</si>
  <si>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</si>
  <si>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</si>
  <si>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</si>
  <si>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</si>
  <si>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</si>
  <si>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</si>
  <si>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</si>
  <si>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</si>
  <si>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</si>
  <si>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</si>
  <si>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</si>
  <si>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</si>
  <si>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</si>
  <si>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</si>
  <si>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</si>
  <si>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</si>
  <si>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</si>
  <si>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</si>
  <si>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</si>
  <si>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</si>
  <si>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</si>
  <si>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</si>
  <si>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</si>
  <si>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</si>
  <si>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</si>
  <si>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</si>
  <si>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</si>
  <si>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</si>
  <si>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</si>
  <si>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</si>
  <si>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</si>
  <si>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</si>
  <si>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</si>
  <si>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</si>
  <si>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</si>
  <si>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</si>
  <si>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</si>
  <si>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</si>
  <si>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</si>
  <si>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</si>
  <si>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</si>
  <si>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</si>
  <si>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</si>
  <si>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</si>
  <si>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</si>
  <si>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</si>
  <si>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</si>
  <si>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</si>
  <si>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</si>
  <si>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</si>
  <si>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</si>
  <si>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</si>
  <si>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</si>
  <si>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</si>
  <si>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</si>
  <si>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</si>
  <si>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</si>
  <si>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</si>
  <si>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</si>
  <si>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</si>
  <si>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</si>
  <si>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</si>
  <si>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</si>
  <si>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</si>
  <si>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</si>
  <si>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</si>
  <si>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</si>
  <si>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</si>
  <si>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</si>
  <si>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</si>
  <si>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</si>
  <si>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</si>
  <si>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</si>
  <si>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</si>
  <si>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</si>
  <si>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</si>
  <si>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</si>
  <si>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</si>
  <si>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</si>
  <si>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</si>
  <si>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</si>
  <si>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</si>
  <si>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</si>
  <si>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</si>
  <si>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</si>
  <si>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</si>
  <si>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</si>
  <si>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</si>
  <si>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</si>
  <si>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</si>
  <si>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</si>
  <si>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</si>
  <si>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</si>
  <si>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</si>
  <si>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</si>
  <si>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</si>
  <si>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</si>
  <si>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</si>
  <si>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</si>
  <si>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</si>
  <si>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</si>
  <si>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</si>
  <si>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</si>
  <si>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</si>
  <si>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</si>
  <si>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</si>
  <si>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</si>
  <si>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</si>
  <si>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</si>
  <si>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</si>
  <si>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</si>
  <si>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</si>
  <si>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</si>
  <si>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</si>
  <si>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</si>
  <si>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</si>
  <si>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</si>
  <si>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</si>
  <si>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</si>
  <si>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</si>
  <si>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</si>
  <si>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</si>
  <si>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</si>
  <si>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</si>
  <si>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</si>
  <si>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</si>
  <si>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</si>
  <si>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</si>
  <si>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</si>
  <si>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</si>
  <si>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</si>
  <si>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</si>
  <si>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</si>
  <si>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</si>
  <si>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</si>
  <si>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</si>
  <si>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</si>
  <si>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</si>
  <si>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</si>
  <si>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</si>
  <si>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</si>
  <si>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</si>
  <si>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</si>
  <si>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</si>
  <si>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</si>
  <si>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</si>
  <si>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</si>
  <si>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</si>
  <si>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</si>
  <si>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</si>
  <si>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</si>
  <si>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</si>
  <si>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</si>
  <si>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</si>
  <si>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</si>
  <si>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</si>
  <si>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</si>
  <si>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</si>
  <si>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</si>
  <si>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</si>
  <si>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</si>
  <si>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</si>
  <si>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</si>
  <si>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</si>
  <si>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</si>
  <si>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</si>
  <si>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</si>
  <si>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</si>
  <si>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</si>
  <si>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</si>
  <si>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</si>
  <si>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</si>
  <si>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</si>
  <si>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</si>
  <si>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</si>
  <si>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</si>
  <si>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</si>
  <si>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</si>
  <si>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</si>
  <si>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</si>
  <si>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</si>
  <si>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</si>
  <si>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</si>
  <si>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</si>
  <si>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</si>
  <si>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</si>
  <si>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</si>
  <si>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</si>
  <si>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</si>
  <si>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</si>
  <si>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</si>
  <si>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</si>
  <si>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</si>
  <si>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</si>
  <si>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</si>
  <si>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</si>
  <si>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</si>
  <si>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</si>
  <si>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</si>
  <si>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</si>
  <si>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</si>
  <si>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</si>
  <si>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</si>
  <si>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</si>
  <si>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</si>
  <si>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</si>
  <si>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</si>
  <si>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</si>
  <si>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</si>
  <si>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</si>
  <si>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</si>
  <si>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</si>
  <si>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</si>
  <si>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</si>
  <si>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</si>
  <si>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</si>
  <si>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</si>
  <si>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</si>
  <si>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</si>
  <si>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</si>
  <si>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</si>
  <si>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</si>
  <si>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</si>
  <si>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</si>
  <si>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</si>
  <si>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</si>
  <si>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</si>
  <si>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</si>
  <si>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</si>
  <si>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</si>
  <si>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</si>
  <si>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</si>
  <si>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</si>
  <si>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</si>
  <si>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</si>
  <si>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</si>
  <si>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</si>
  <si>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</si>
  <si>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</si>
  <si>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</si>
  <si>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</si>
  <si>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</si>
  <si>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</si>
  <si>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</si>
  <si>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</si>
  <si>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</si>
  <si>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</si>
  <si>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</si>
  <si>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</si>
  <si>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</si>
  <si>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</si>
  <si>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</si>
  <si>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</si>
  <si>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</si>
  <si>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</si>
  <si>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</si>
  <si>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</si>
  <si>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</si>
  <si>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</si>
  <si>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</si>
  <si>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</si>
  <si>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</si>
  <si>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</si>
  <si>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</si>
  <si>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</si>
  <si>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</si>
  <si>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</si>
  <si>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</si>
  <si>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</si>
  <si>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</si>
  <si>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</si>
  <si>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</si>
  <si>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</si>
  <si>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</si>
  <si>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</si>
  <si>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</si>
  <si>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</si>
  <si>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</si>
  <si>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</si>
  <si>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</si>
  <si>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</si>
  <si>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</si>
  <si>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</si>
  <si>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</si>
  <si>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</si>
  <si>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</si>
  <si>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</si>
  <si>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</si>
  <si>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</si>
  <si>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</si>
  <si>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</si>
  <si>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</si>
  <si>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</si>
  <si>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</si>
  <si>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</si>
  <si>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</si>
  <si>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</si>
  <si>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</si>
  <si>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</si>
  <si>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</si>
  <si>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</si>
  <si>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</si>
  <si>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</si>
  <si>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</si>
  <si>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</si>
  <si>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</si>
  <si>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</si>
  <si>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</si>
  <si>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</si>
  <si>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</si>
  <si>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</si>
  <si>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</si>
  <si>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</si>
  <si>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</si>
  <si>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</si>
  <si>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</si>
  <si>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</si>
  <si>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</si>
  <si>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</si>
  <si>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</si>
  <si>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</si>
  <si>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</si>
  <si>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</si>
  <si>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</si>
  <si>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</si>
  <si>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</si>
  <si>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</si>
  <si>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</si>
  <si>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</si>
  <si>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</si>
  <si>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</si>
  <si>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</si>
  <si>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</si>
  <si>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</si>
  <si>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</si>
  <si>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</si>
  <si>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</si>
  <si>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</si>
  <si>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</si>
  <si>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</si>
  <si>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</si>
  <si>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</si>
  <si>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</si>
  <si>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</si>
  <si>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</si>
  <si>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</si>
  <si>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</si>
  <si>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</si>
  <si>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</si>
  <si>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</si>
  <si>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</si>
  <si>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</si>
  <si>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</si>
  <si>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</si>
  <si>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</si>
  <si>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</si>
  <si>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</si>
  <si>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</si>
  <si>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</si>
  <si>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</si>
  <si>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</si>
  <si>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</si>
  <si>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</si>
  <si>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</si>
  <si>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</si>
  <si>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</si>
  <si>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</si>
  <si>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</si>
  <si>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</si>
  <si>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</si>
  <si>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</si>
  <si>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</si>
  <si>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</si>
  <si>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</si>
  <si>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</si>
  <si>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</si>
  <si>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</si>
  <si>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</si>
  <si>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</si>
  <si>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</si>
  <si>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</si>
  <si>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</si>
  <si>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</si>
  <si>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</si>
  <si>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</si>
  <si>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</si>
  <si>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</si>
  <si>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</si>
  <si>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</si>
  <si>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</si>
  <si>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</si>
  <si>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</si>
  <si>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</si>
  <si>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</si>
  <si>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</si>
  <si>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</si>
  <si>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</si>
  <si>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</si>
  <si>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</si>
  <si>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</si>
  <si>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</si>
  <si>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</si>
  <si>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</si>
  <si>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</si>
  <si>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</si>
  <si>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</si>
  <si>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</si>
  <si>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</si>
  <si>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</si>
  <si>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</si>
  <si>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</si>
  <si>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</si>
  <si>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</si>
  <si>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</si>
  <si>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</si>
  <si>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</si>
  <si>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</si>
  <si>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</si>
  <si>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</si>
  <si>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</si>
  <si>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</si>
  <si>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</si>
  <si>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</si>
  <si>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</si>
  <si>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</si>
  <si>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</si>
  <si>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</si>
  <si>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</si>
  <si>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</si>
  <si>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</si>
  <si>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</si>
  <si>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</si>
  <si>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</si>
  <si>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</si>
  <si>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</si>
  <si>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</si>
  <si>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</si>
  <si>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</si>
  <si>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</si>
  <si>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</si>
  <si>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</si>
  <si>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</si>
  <si>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</si>
  <si>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</si>
  <si>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</si>
  <si>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</si>
  <si>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</si>
  <si>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</si>
  <si>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</si>
  <si>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</si>
  <si>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</si>
  <si>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</si>
  <si>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</si>
  <si>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</si>
  <si>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</si>
  <si>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</si>
  <si>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</si>
  <si>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</si>
  <si>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</si>
  <si>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</si>
  <si>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</si>
  <si>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</si>
  <si>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</si>
  <si>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</si>
  <si>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</si>
  <si>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</si>
  <si>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</si>
  <si>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</si>
  <si>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</si>
  <si>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</si>
  <si>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</si>
  <si>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</si>
  <si>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</si>
  <si>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</si>
  <si>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</si>
  <si>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</si>
  <si>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</si>
  <si>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</si>
  <si>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</si>
  <si>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</si>
  <si>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</si>
  <si>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</si>
  <si>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</si>
  <si>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</si>
  <si>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</si>
  <si>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</si>
  <si>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</si>
  <si>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</si>
  <si>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</si>
  <si>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</si>
  <si>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</si>
  <si>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</si>
  <si>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</si>
  <si>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</si>
  <si>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</si>
  <si>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</si>
  <si>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</si>
  <si>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</si>
  <si>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</si>
  <si>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</si>
  <si>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</si>
  <si>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</si>
  <si>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</si>
  <si>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</si>
  <si>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</si>
  <si>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</si>
  <si>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</si>
  <si>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</si>
  <si>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</si>
  <si>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</si>
  <si>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</si>
  <si>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</si>
  <si>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</si>
  <si>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</si>
  <si>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</si>
  <si>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</si>
  <si>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</si>
  <si>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</si>
  <si>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</si>
  <si>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</si>
  <si>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</si>
  <si>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</si>
  <si>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</si>
  <si>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</si>
  <si>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</si>
  <si>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</si>
  <si>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</si>
  <si>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</si>
  <si>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</si>
  <si>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</si>
  <si>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</si>
  <si>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</si>
  <si>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</si>
  <si>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</si>
  <si>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</si>
  <si>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</si>
  <si>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</si>
  <si>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</si>
  <si>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</si>
  <si>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</si>
  <si>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</si>
  <si>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</si>
  <si>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</si>
  <si>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</si>
  <si>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</si>
  <si>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</si>
  <si>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</si>
  <si>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</si>
  <si>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</si>
  <si>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</si>
  <si>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</si>
  <si>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</si>
  <si>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</si>
  <si>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</si>
  <si>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</si>
  <si>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</si>
  <si>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</si>
  <si>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</si>
  <si>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</si>
  <si>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</si>
  <si>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</si>
  <si>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</si>
  <si>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</si>
  <si>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</si>
  <si>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</si>
  <si>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</si>
  <si>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</si>
  <si>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</si>
  <si>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</si>
  <si>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</si>
  <si>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</si>
  <si>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</si>
  <si>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</si>
  <si>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</si>
  <si>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</si>
  <si>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</si>
  <si>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</si>
  <si>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</si>
  <si>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</si>
  <si>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</si>
  <si>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</si>
  <si>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</si>
  <si>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</si>
  <si>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</si>
  <si>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</si>
  <si>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</si>
  <si>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</si>
  <si>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</si>
  <si>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</si>
  <si>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</si>
  <si>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</si>
  <si>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</si>
  <si>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</si>
  <si>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</si>
  <si>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</si>
  <si>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</si>
  <si>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</si>
  <si>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</si>
  <si>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</si>
  <si>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</si>
  <si>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</si>
  <si>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</si>
  <si>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</si>
  <si>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</si>
  <si>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</si>
  <si>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</si>
  <si>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</si>
  <si>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</si>
  <si>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</si>
  <si>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</si>
  <si>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</si>
  <si>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</si>
  <si>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</si>
  <si>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</si>
  <si>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</si>
  <si>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</si>
  <si>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</si>
  <si>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</si>
  <si>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</si>
  <si>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</si>
  <si>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</si>
  <si>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</si>
  <si>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</si>
  <si>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</si>
  <si>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</si>
  <si>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</si>
  <si>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</si>
  <si>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</si>
  <si>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</si>
  <si>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</si>
  <si>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</si>
  <si>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</si>
  <si>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</si>
  <si>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</si>
  <si>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</si>
  <si>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</si>
  <si>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</si>
  <si>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</si>
  <si>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</si>
  <si>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</si>
  <si>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</si>
  <si>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</si>
  <si>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</si>
  <si>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</si>
  <si>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</si>
  <si>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</si>
  <si>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</si>
  <si>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</si>
  <si>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</si>
  <si>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</si>
  <si>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</si>
  <si>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</si>
  <si>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</si>
  <si>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</si>
  <si>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</si>
  <si>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</si>
  <si>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</si>
  <si>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</si>
  <si>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</si>
  <si>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</si>
  <si>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</si>
  <si>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</si>
  <si>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</si>
  <si>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</si>
  <si>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</si>
  <si>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</si>
  <si>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</si>
  <si>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</si>
  <si>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</si>
  <si>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</si>
  <si>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</si>
  <si>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</si>
  <si>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</si>
  <si>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</si>
  <si>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</si>
  <si>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</si>
  <si>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</si>
  <si>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</si>
  <si>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</si>
  <si>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</si>
  <si>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</si>
  <si>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</si>
  <si>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</si>
  <si>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</si>
  <si>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</si>
  <si>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</si>
  <si>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</si>
  <si>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</si>
  <si>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</si>
  <si>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</si>
  <si>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</si>
  <si>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</si>
  <si>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</si>
  <si>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</si>
  <si>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</si>
  <si>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</si>
  <si>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</si>
  <si>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</si>
  <si>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</si>
  <si>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</si>
  <si>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</si>
  <si>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</si>
  <si>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</si>
  <si>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</si>
  <si>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</si>
  <si>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</si>
  <si>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</si>
  <si>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</si>
  <si>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</si>
  <si>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</si>
  <si>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</si>
  <si>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</si>
  <si>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</si>
  <si>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</si>
  <si>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</si>
  <si>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</si>
  <si>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</si>
  <si>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</si>
  <si>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</si>
  <si>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</si>
  <si>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</si>
  <si>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</si>
  <si>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</si>
  <si>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</si>
  <si>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</si>
  <si>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</si>
  <si>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</si>
  <si>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</si>
  <si>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</si>
  <si>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</si>
  <si>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</si>
  <si>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</si>
  <si>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</si>
  <si>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</si>
  <si>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</si>
  <si>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</si>
  <si>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</si>
  <si>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</si>
  <si>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</si>
  <si>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</si>
  <si>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</si>
  <si>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</si>
  <si>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</si>
  <si>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</si>
  <si>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</si>
  <si>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</si>
  <si>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</si>
  <si>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</si>
  <si>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</si>
  <si>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</si>
  <si>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</si>
  <si>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</si>
  <si>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</si>
  <si>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</si>
  <si>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</si>
  <si>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</si>
  <si>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</si>
  <si>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</si>
  <si>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</si>
  <si>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</si>
  <si>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</si>
  <si>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</si>
  <si>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</si>
  <si>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</si>
  <si>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</si>
  <si>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</si>
  <si>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</si>
  <si>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</si>
  <si>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</si>
  <si>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</si>
  <si>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</si>
  <si>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</si>
  <si>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</si>
  <si>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</si>
  <si>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</si>
  <si>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</si>
  <si>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</si>
  <si>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</si>
  <si>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</si>
  <si>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</si>
  <si>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</si>
  <si>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</si>
  <si>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</si>
  <si>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</si>
  <si>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</si>
  <si>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</si>
  <si>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</si>
  <si>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</si>
  <si>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</si>
  <si>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</si>
  <si>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</si>
  <si>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</si>
  <si>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</si>
  <si>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</si>
  <si>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</si>
  <si>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</si>
  <si>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</si>
  <si>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</si>
  <si>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</si>
  <si>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</si>
  <si>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</si>
  <si>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</si>
  <si>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</si>
  <si>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</si>
  <si>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</si>
  <si>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</si>
  <si>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</si>
  <si>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</si>
  <si>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</si>
  <si>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</si>
  <si>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</si>
  <si>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</si>
  <si>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</si>
  <si>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</si>
  <si>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</si>
  <si>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</si>
  <si>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</si>
  <si>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</si>
  <si>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</si>
  <si>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</si>
  <si>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</si>
  <si>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</si>
  <si>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</si>
  <si>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</si>
  <si>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</si>
  <si>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</si>
  <si>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</si>
  <si>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</si>
  <si>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</si>
  <si>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</si>
  <si>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</si>
  <si>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</si>
  <si>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</si>
  <si>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</si>
  <si>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</si>
  <si>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</si>
  <si>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</si>
  <si>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</si>
  <si>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</si>
  <si>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</si>
  <si>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</si>
  <si>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</si>
  <si>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</si>
  <si>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</si>
  <si>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</si>
  <si>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</si>
  <si>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</si>
  <si>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</si>
  <si>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</si>
  <si>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</si>
  <si>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</si>
  <si>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</si>
  <si>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</si>
  <si>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</si>
  <si>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</si>
  <si>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</si>
  <si>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</si>
  <si>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</si>
  <si>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</si>
  <si>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</si>
  <si>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</si>
  <si>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</si>
  <si>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</si>
  <si>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</si>
  <si>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</si>
  <si>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</si>
  <si>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</si>
  <si>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</si>
  <si>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</si>
  <si>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</si>
  <si>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</si>
  <si>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</si>
  <si>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</si>
  <si>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</si>
  <si>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</si>
  <si>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</si>
  <si>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</si>
  <si>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</si>
  <si>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</si>
  <si>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</si>
  <si>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</si>
  <si>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</si>
  <si>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</si>
  <si>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</si>
  <si>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</si>
  <si>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</si>
  <si>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</si>
  <si>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</si>
  <si>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</si>
  <si>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</si>
  <si>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</si>
  <si>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</si>
  <si>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</si>
  <si>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</si>
  <si>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</si>
  <si>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</si>
  <si>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</si>
  <si>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</si>
  <si>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</si>
  <si>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</si>
  <si>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</si>
  <si>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</si>
  <si>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</si>
  <si>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</si>
  <si>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</si>
  <si>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</si>
  <si>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</si>
  <si>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</si>
  <si>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</si>
  <si>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</si>
  <si>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</si>
  <si>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</si>
  <si>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</si>
  <si>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</si>
  <si>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</si>
  <si>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</si>
  <si>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</si>
  <si>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</si>
  <si>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</si>
  <si>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</si>
  <si>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</si>
  <si>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</si>
  <si>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</si>
  <si>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</si>
  <si>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</si>
  <si>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</si>
  <si>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</si>
  <si>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</si>
  <si>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</si>
  <si>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</si>
  <si>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</si>
  <si>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</si>
  <si>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</si>
  <si>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</si>
  <si>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</si>
  <si>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</si>
  <si>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</si>
  <si>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</si>
  <si>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</si>
  <si>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</si>
  <si>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</si>
  <si>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</si>
  <si>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</si>
  <si>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</si>
  <si>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</si>
  <si>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</si>
  <si>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</si>
  <si>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</si>
  <si>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</si>
  <si>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</si>
  <si>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</si>
  <si>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</si>
  <si>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</si>
  <si>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</si>
  <si>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</si>
  <si>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</si>
  <si>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</si>
  <si>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</si>
  <si>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</si>
  <si>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</si>
  <si>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</si>
  <si>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</si>
  <si>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</si>
  <si>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</si>
  <si>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</si>
  <si>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</si>
  <si>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</si>
  <si>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</si>
  <si>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</si>
  <si>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</si>
  <si>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</si>
  <si>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</si>
  <si>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</si>
  <si>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</si>
  <si>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</si>
  <si>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</si>
  <si>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</si>
  <si>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</si>
  <si>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</si>
  <si>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</si>
  <si>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</si>
  <si>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</si>
  <si>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</si>
  <si>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</si>
  <si>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</si>
  <si>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</si>
  <si>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</si>
  <si>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</si>
  <si>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</si>
  <si>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</si>
  <si>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</si>
  <si>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</si>
  <si>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</si>
  <si>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</si>
  <si>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</si>
  <si>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</si>
  <si>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</si>
  <si>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</si>
  <si>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</si>
  <si>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</si>
  <si>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</si>
  <si>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</si>
  <si>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</si>
  <si>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</si>
  <si>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</si>
  <si>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</si>
  <si>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</si>
  <si>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</si>
  <si>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</si>
  <si>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</si>
  <si>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</si>
  <si>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</si>
  <si>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</si>
  <si>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</si>
  <si>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</si>
  <si>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</si>
  <si>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</si>
  <si>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</si>
  <si>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</si>
  <si>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</si>
  <si>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</si>
  <si>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</si>
  <si>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</si>
  <si>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</si>
  <si>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</si>
  <si>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</si>
  <si>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</si>
  <si>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</si>
  <si>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</si>
  <si>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</si>
  <si>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</si>
  <si>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</si>
  <si>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</si>
  <si>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</si>
  <si>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</si>
  <si>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</si>
  <si>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</si>
  <si>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</si>
  <si>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</si>
  <si>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</si>
  <si>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</si>
  <si>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</si>
  <si>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</si>
  <si>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</si>
  <si>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</si>
  <si>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</si>
  <si>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</si>
  <si>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</si>
  <si>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</si>
  <si>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</si>
  <si>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</si>
  <si>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</si>
  <si>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</si>
  <si>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</si>
  <si>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</si>
  <si>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</si>
  <si>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</si>
  <si>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</si>
  <si>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</si>
  <si>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</si>
  <si>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</si>
  <si>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</si>
  <si>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</si>
  <si>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</si>
  <si>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</si>
  <si>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</si>
  <si>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</si>
  <si>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</si>
  <si>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</si>
  <si>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</si>
  <si>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</si>
  <si>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</si>
  <si>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</si>
  <si>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</si>
  <si>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</si>
  <si>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</si>
  <si>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</si>
  <si>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</si>
  <si>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</si>
  <si>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</si>
  <si>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</si>
  <si>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</si>
  <si>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</si>
  <si>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</si>
  <si>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</si>
  <si>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</si>
  <si>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</si>
  <si>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</si>
  <si>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</si>
  <si>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</si>
  <si>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</si>
  <si>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</si>
  <si>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</si>
  <si>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</si>
  <si>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</si>
  <si>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</si>
  <si>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</si>
  <si>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</si>
  <si>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</si>
  <si>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</si>
  <si>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</si>
  <si>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</si>
  <si>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</si>
  <si>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</si>
  <si>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</si>
  <si>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</si>
  <si>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</si>
  <si>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</si>
  <si>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</si>
  <si>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</si>
  <si>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</si>
  <si>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</si>
  <si>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</si>
  <si>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</si>
  <si>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</si>
  <si>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</si>
  <si>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</si>
  <si>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</si>
  <si>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</si>
  <si>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</si>
  <si>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</si>
  <si>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</si>
  <si>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</si>
  <si>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</si>
  <si>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</si>
  <si>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</si>
  <si>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</si>
  <si>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</si>
  <si>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</si>
  <si>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</si>
  <si>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</si>
  <si>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</si>
  <si>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</si>
  <si>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</si>
  <si>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</si>
  <si>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</si>
  <si>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</si>
  <si>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</si>
  <si>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</si>
  <si>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</si>
  <si>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</si>
  <si>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</si>
  <si>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</si>
  <si>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</si>
  <si>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</si>
  <si>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</si>
  <si>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</si>
  <si>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</si>
  <si>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</si>
  <si>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</si>
  <si>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</si>
  <si>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</si>
  <si>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</si>
  <si>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</si>
  <si>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</si>
  <si>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</si>
  <si>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</si>
  <si>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</si>
  <si>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</si>
  <si>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</si>
  <si>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</si>
  <si>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</si>
  <si>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</si>
  <si>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</si>
  <si>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</si>
  <si>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</si>
  <si>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</si>
  <si>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</si>
  <si>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</si>
  <si>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</si>
  <si>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</si>
  <si>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</si>
  <si>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</si>
  <si>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</si>
  <si>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</si>
  <si>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</si>
  <si>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</si>
  <si>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</si>
  <si>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</si>
  <si>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</si>
  <si>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</si>
  <si>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</si>
  <si>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</si>
  <si>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</si>
  <si>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</si>
  <si>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</si>
  <si>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</si>
  <si>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</si>
  <si>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</si>
  <si>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</si>
  <si>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</si>
  <si>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</si>
  <si>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</si>
  <si>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</si>
  <si>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</si>
  <si>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</si>
  <si>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</si>
  <si>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</si>
  <si>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</si>
  <si>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</si>
  <si>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</si>
  <si>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</si>
  <si>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</si>
  <si>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</si>
  <si>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</si>
  <si>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</si>
  <si>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</si>
  <si>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</si>
  <si>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</si>
  <si>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</si>
  <si>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</si>
  <si>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</si>
  <si>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</si>
  <si>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</si>
  <si>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</si>
  <si>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</si>
  <si>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</si>
  <si>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</si>
  <si>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</si>
  <si>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</si>
  <si>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</si>
  <si>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</si>
  <si>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</si>
  <si>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</si>
  <si>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</si>
  <si>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</si>
  <si>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</si>
  <si>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</si>
  <si>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</si>
  <si>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</si>
  <si>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</si>
  <si>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</si>
  <si>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</si>
  <si>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</si>
  <si>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</si>
  <si>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</si>
  <si>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</si>
  <si>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</si>
  <si>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</si>
  <si>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</si>
  <si>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</si>
  <si>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</si>
  <si>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</si>
  <si>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</si>
  <si>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</si>
  <si>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</si>
  <si>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</si>
  <si>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</si>
  <si>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</si>
  <si>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</si>
  <si>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</si>
  <si>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</si>
  <si>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</si>
  <si>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</si>
  <si>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</si>
  <si>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</si>
  <si>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</si>
  <si>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</si>
  <si>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</si>
  <si>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</si>
  <si>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</si>
  <si>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</si>
  <si>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</si>
  <si>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</si>
  <si>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</si>
  <si>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</si>
  <si>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</si>
  <si>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</si>
  <si>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</si>
  <si>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</si>
  <si>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</si>
  <si>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</si>
  <si>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</si>
  <si>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</si>
  <si>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</si>
  <si>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</si>
  <si>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</si>
  <si>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</si>
  <si>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</si>
  <si>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</si>
  <si>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</si>
  <si>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</si>
  <si>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</si>
  <si>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</si>
  <si>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</si>
  <si>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</si>
  <si>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</si>
  <si>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</si>
  <si>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</si>
  <si>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</si>
  <si>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</si>
  <si>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</si>
  <si>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</si>
  <si>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</si>
  <si>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</si>
  <si>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</si>
  <si>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</si>
  <si>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</si>
  <si>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</si>
  <si>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</si>
  <si>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</si>
  <si>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</si>
  <si>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</si>
  <si>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</si>
  <si>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</si>
  <si>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</si>
  <si>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</si>
  <si>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</si>
  <si>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</si>
  <si>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</si>
  <si>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</si>
  <si>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</si>
  <si>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</si>
  <si>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</si>
  <si>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</si>
  <si>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</si>
  <si>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</si>
  <si>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</si>
  <si>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</si>
  <si>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</si>
  <si>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</si>
  <si>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</si>
  <si>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</si>
  <si>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</si>
  <si>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</si>
  <si>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</si>
  <si>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</si>
  <si>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</si>
  <si>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</si>
  <si>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</si>
  <si>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</si>
  <si>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</si>
  <si>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</si>
  <si>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</si>
  <si>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</si>
  <si>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</si>
  <si>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</si>
  <si>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</si>
  <si>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</si>
  <si>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</si>
  <si>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</si>
  <si>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</si>
  <si>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</si>
  <si>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</si>
  <si>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</si>
  <si>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</si>
  <si>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</si>
  <si>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</si>
  <si>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</si>
  <si>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</si>
  <si>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</si>
  <si>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</si>
  <si>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</si>
  <si>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</si>
  <si>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</si>
  <si>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</si>
  <si>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</si>
  <si>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</si>
  <si>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</si>
  <si>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</si>
  <si>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</si>
  <si>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</si>
  <si>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</si>
  <si>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</si>
  <si>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</si>
  <si>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</si>
  <si>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</si>
  <si>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</si>
  <si>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</si>
  <si>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</si>
  <si>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</si>
  <si>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</si>
  <si>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</si>
  <si>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</si>
  <si>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</si>
  <si>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</si>
  <si>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</si>
  <si>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</si>
  <si>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</si>
  <si>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</si>
  <si>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</si>
  <si>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</si>
  <si>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</si>
  <si>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</si>
  <si>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</si>
  <si>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</si>
  <si>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</si>
  <si>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</si>
  <si>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</si>
  <si>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</si>
  <si>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</si>
  <si>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</si>
  <si>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</si>
  <si>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</si>
  <si>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</si>
  <si>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</si>
  <si>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</si>
  <si>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</si>
  <si>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</si>
  <si>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</si>
  <si>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</si>
  <si>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</si>
  <si>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</si>
  <si>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</si>
  <si>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</si>
  <si>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</si>
  <si>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</si>
  <si>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</si>
  <si>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</si>
  <si>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</si>
  <si>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</si>
  <si>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</si>
  <si>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</si>
  <si>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</si>
  <si>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</si>
  <si>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</si>
  <si>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</si>
  <si>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</si>
  <si>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</si>
  <si>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</si>
  <si>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</si>
  <si>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</si>
  <si>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</si>
  <si>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</si>
  <si>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</si>
  <si>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</si>
  <si>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</si>
  <si>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</si>
  <si>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</si>
  <si>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</si>
  <si>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</si>
  <si>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</si>
  <si>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</si>
  <si>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</si>
  <si>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</si>
  <si>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</si>
  <si>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</si>
  <si>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</si>
  <si>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</si>
  <si>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</si>
  <si>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</si>
  <si>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</si>
  <si>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</si>
  <si>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</si>
  <si>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</si>
  <si>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</si>
  <si>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</si>
  <si>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</si>
  <si>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</si>
  <si>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</si>
  <si>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</si>
  <si>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</si>
  <si>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</si>
  <si>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</si>
  <si>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</si>
  <si>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</si>
  <si>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</si>
  <si>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</si>
  <si>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</si>
  <si>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</si>
  <si>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</si>
  <si>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</si>
  <si>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</si>
  <si>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</si>
  <si>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</si>
  <si>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</si>
  <si>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</si>
  <si>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</si>
  <si>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</si>
  <si>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</si>
  <si>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</si>
  <si>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</si>
  <si>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</si>
  <si>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</si>
  <si>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</si>
  <si>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</si>
  <si>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</si>
  <si>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</si>
  <si>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</si>
  <si>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</si>
  <si>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</si>
  <si>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</si>
  <si>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</si>
  <si>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</si>
  <si>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</si>
  <si>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</si>
  <si>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</si>
  <si>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</si>
  <si>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</si>
  <si>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</si>
  <si>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</si>
  <si>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</si>
  <si>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</si>
  <si>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</si>
  <si>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</si>
  <si>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</si>
  <si>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</si>
  <si>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</si>
  <si>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</si>
  <si>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</si>
  <si>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</si>
  <si>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</si>
  <si>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</si>
  <si>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</si>
  <si>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</si>
  <si>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</si>
  <si>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</si>
  <si>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</si>
  <si>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</si>
  <si>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</si>
  <si>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</si>
  <si>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</si>
  <si>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</si>
  <si>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</si>
  <si>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</si>
  <si>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</si>
  <si>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</si>
  <si>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</si>
  <si>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</si>
  <si>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</si>
  <si>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</si>
  <si>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</si>
  <si>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</si>
  <si>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</si>
  <si>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</si>
  <si>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</si>
  <si>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</si>
  <si>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</si>
  <si>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</si>
  <si>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</si>
  <si>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</si>
  <si>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</si>
  <si>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</si>
  <si>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</si>
  <si>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</si>
  <si>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</si>
  <si>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</si>
  <si>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</si>
  <si>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</si>
  <si>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</si>
  <si>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</si>
  <si>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</si>
  <si>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</si>
  <si>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</si>
  <si>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</si>
  <si>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</si>
  <si>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</si>
  <si>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</si>
  <si>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</si>
  <si>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</si>
  <si>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</si>
  <si>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</si>
  <si>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</si>
  <si>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</si>
  <si>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</si>
  <si>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</si>
  <si>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</si>
  <si>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</si>
  <si>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</si>
  <si>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</si>
  <si>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</si>
  <si>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</si>
  <si>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</si>
  <si>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</si>
  <si>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</si>
  <si>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</si>
  <si>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</si>
  <si>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</si>
  <si>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</si>
  <si>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</si>
  <si>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</si>
  <si>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</si>
  <si>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</si>
  <si>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</si>
  <si>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</si>
  <si>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</si>
  <si>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</si>
  <si>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</si>
  <si>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</si>
  <si>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</si>
  <si>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</si>
  <si>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</si>
  <si>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</si>
  <si>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</si>
  <si>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</si>
  <si>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</si>
  <si>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</si>
  <si>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</si>
  <si>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</si>
  <si>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</si>
  <si>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</si>
  <si>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</si>
  <si>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</si>
  <si>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</si>
  <si>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</si>
  <si>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</si>
  <si>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</si>
  <si>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</si>
  <si>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</si>
  <si>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</si>
  <si>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</si>
  <si>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</si>
  <si>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</si>
  <si>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</si>
  <si>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</si>
  <si>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</si>
  <si>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</si>
  <si>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</si>
  <si>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</si>
  <si>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</si>
  <si>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</si>
  <si>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</si>
  <si>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</si>
  <si>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</si>
  <si>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</si>
  <si>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</si>
  <si>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</si>
  <si>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</si>
  <si>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</si>
  <si>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</si>
  <si>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</si>
  <si>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</si>
  <si>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</si>
  <si>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</si>
  <si>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</si>
  <si>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</si>
  <si>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</si>
  <si>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</si>
  <si>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</si>
  <si>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</si>
  <si>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</si>
  <si>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</si>
  <si>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</si>
  <si>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</si>
  <si>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</si>
  <si>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</si>
  <si>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</si>
  <si>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</si>
  <si>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</si>
  <si>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</si>
  <si>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</si>
  <si>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</si>
  <si>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</si>
  <si>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</si>
  <si>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</si>
  <si>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</si>
  <si>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</si>
  <si>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</si>
  <si>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</si>
  <si>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</si>
  <si>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</si>
  <si>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</si>
  <si>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</si>
  <si>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</si>
  <si>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</si>
  <si>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</si>
  <si>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</si>
  <si>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</si>
  <si>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</si>
  <si>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</si>
  <si>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</si>
  <si>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</si>
  <si>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</si>
  <si>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</si>
  <si>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</si>
  <si>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</si>
  <si>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</si>
  <si>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</si>
  <si>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</si>
  <si>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</si>
  <si>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</si>
  <si>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</si>
  <si>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</si>
  <si>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</si>
  <si>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</si>
  <si>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</si>
  <si>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</si>
  <si>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</si>
  <si>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</si>
  <si>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</si>
  <si>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</si>
  <si>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</si>
  <si>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</si>
  <si>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</si>
  <si>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</si>
  <si>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</si>
  <si>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</si>
  <si>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</si>
  <si>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</si>
  <si>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</si>
  <si>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</si>
  <si>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</si>
  <si>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</si>
  <si>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</si>
  <si>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</si>
  <si>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</si>
  <si>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</si>
  <si>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</si>
  <si>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</si>
  <si>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</si>
  <si>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</si>
  <si>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</si>
  <si>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</si>
  <si>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</si>
  <si>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</si>
  <si>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</si>
  <si>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</si>
  <si>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</si>
  <si>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</si>
  <si>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</si>
  <si>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</si>
  <si>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</si>
  <si>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</si>
  <si>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</si>
  <si>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</si>
  <si>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</si>
  <si>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</si>
  <si>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</si>
  <si>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</si>
  <si>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</si>
  <si>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</si>
  <si>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</si>
  <si>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</si>
  <si>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</si>
  <si>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</si>
  <si>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</si>
  <si>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</si>
  <si>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</si>
  <si>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</si>
  <si>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</si>
  <si>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</si>
  <si>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</si>
  <si>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</si>
  <si>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</si>
  <si>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</si>
  <si>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</si>
  <si>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</si>
  <si>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</si>
  <si>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</si>
  <si>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</si>
  <si>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</si>
  <si>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</si>
  <si>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</si>
  <si>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</si>
  <si>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</si>
  <si>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</si>
  <si>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</si>
  <si>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</si>
  <si>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</si>
  <si>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</si>
  <si>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</si>
  <si>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</si>
  <si>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</si>
  <si>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</si>
  <si>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</si>
  <si>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</si>
  <si>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</si>
  <si>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</si>
  <si>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</si>
  <si>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</si>
  <si>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</si>
  <si>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</si>
  <si>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</si>
  <si>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</si>
  <si>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</si>
  <si>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</si>
  <si>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</si>
  <si>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</si>
  <si>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</si>
  <si>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</si>
  <si>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</si>
  <si>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</si>
  <si>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</si>
  <si>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</si>
  <si>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</si>
  <si>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</si>
  <si>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</si>
  <si>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</si>
  <si>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</si>
  <si>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</si>
  <si>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</si>
  <si>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</si>
  <si>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</si>
  <si>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</si>
  <si>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</si>
  <si>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</si>
  <si>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</si>
  <si>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</si>
  <si>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</si>
  <si>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</si>
  <si>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</si>
  <si>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</si>
  <si>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</si>
  <si>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</si>
  <si>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</si>
  <si>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</si>
  <si>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</si>
  <si>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</si>
  <si>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</si>
  <si>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</si>
  <si>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</si>
  <si>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</si>
  <si>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</si>
  <si>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</si>
  <si>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</si>
  <si>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</si>
  <si>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</si>
  <si>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</si>
  <si>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</si>
  <si>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</si>
  <si>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</si>
  <si>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</si>
  <si>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</si>
  <si>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</si>
  <si>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</si>
  <si>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</si>
  <si>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</si>
  <si>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</si>
  <si>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</si>
  <si>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</si>
  <si>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</si>
  <si>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</si>
  <si>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</si>
  <si>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</si>
  <si>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</si>
  <si>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</si>
  <si>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</si>
  <si>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</si>
  <si>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</si>
  <si>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</si>
  <si>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</si>
  <si>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</si>
  <si>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</si>
  <si>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</si>
  <si>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</si>
  <si>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</si>
  <si>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</si>
  <si>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</si>
  <si>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</si>
  <si>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</si>
  <si>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</si>
  <si>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</si>
  <si>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</si>
  <si>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</si>
  <si>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</si>
  <si>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</si>
  <si>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</si>
  <si>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</si>
  <si>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</si>
  <si>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</si>
  <si>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</si>
  <si>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</si>
  <si>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</si>
  <si>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</si>
  <si>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</si>
  <si>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</si>
  <si>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</si>
  <si>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</si>
  <si>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</si>
  <si>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</si>
  <si>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</si>
  <si>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</si>
  <si>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</si>
  <si>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</si>
  <si>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</si>
  <si>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</si>
  <si>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</si>
  <si>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</si>
  <si>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</si>
  <si>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</si>
  <si>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</si>
  <si>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</si>
  <si>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</si>
  <si>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</si>
  <si>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</si>
  <si>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</si>
  <si>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</si>
  <si>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</si>
  <si>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</si>
  <si>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</si>
  <si>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</si>
  <si>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</si>
  <si>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</si>
  <si>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</si>
  <si>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</si>
  <si>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</si>
  <si>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</si>
  <si>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</si>
  <si>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</si>
  <si>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</si>
  <si>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</si>
  <si>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</si>
  <si>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</si>
  <si>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</si>
  <si>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</si>
  <si>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</si>
  <si>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</si>
  <si>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</si>
  <si>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</si>
  <si>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</si>
  <si>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</si>
  <si>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</si>
  <si>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</si>
  <si>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</si>
  <si>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</si>
  <si>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</si>
  <si>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</si>
  <si>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</si>
  <si>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</si>
  <si>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</si>
  <si>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</si>
  <si>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</si>
  <si>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</si>
  <si>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</si>
  <si>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</si>
  <si>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</si>
  <si>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</si>
  <si>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</si>
  <si>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</si>
  <si>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</si>
  <si>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</si>
  <si>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</si>
  <si>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</si>
  <si>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</si>
  <si>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</si>
  <si>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</si>
  <si>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</si>
  <si>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</si>
  <si>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</si>
  <si>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</si>
  <si>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</si>
  <si>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</si>
  <si>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</si>
  <si>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</si>
  <si>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</si>
  <si>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</si>
  <si>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</si>
  <si>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</si>
  <si>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</si>
  <si>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</si>
  <si>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</si>
  <si>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</si>
  <si>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</si>
  <si>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</si>
  <si>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</si>
  <si>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</si>
  <si>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</si>
  <si>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</si>
  <si>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</si>
  <si>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</si>
  <si>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</si>
  <si>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</si>
  <si>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</si>
  <si>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</si>
  <si>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</si>
  <si>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</si>
  <si>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</si>
  <si>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</si>
  <si>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</si>
  <si>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</si>
  <si>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</si>
  <si>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</si>
  <si>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</si>
  <si>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</si>
  <si>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</si>
  <si>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</si>
  <si>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</si>
  <si>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</si>
  <si>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</si>
  <si>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</si>
  <si>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</si>
  <si>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</si>
  <si>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</si>
  <si>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</si>
  <si>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</si>
  <si>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</si>
  <si>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</si>
  <si>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</si>
  <si>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</si>
  <si>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</si>
  <si>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</si>
  <si>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</si>
  <si>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</si>
  <si>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</si>
  <si>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</si>
  <si>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</si>
  <si>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</si>
  <si>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</si>
  <si>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</si>
  <si>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</si>
  <si>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</si>
  <si>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</si>
  <si>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</si>
  <si>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</si>
  <si>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</si>
  <si>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</si>
  <si>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</si>
  <si>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</si>
  <si>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</si>
  <si>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</si>
  <si>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</si>
  <si>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</si>
  <si>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</si>
  <si>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</si>
  <si>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</si>
  <si>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</si>
  <si>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</si>
  <si>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</si>
  <si>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</si>
  <si>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</si>
  <si>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</si>
  <si>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</si>
  <si>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</si>
  <si>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</si>
  <si>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</si>
  <si>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</si>
  <si>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</si>
  <si>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</si>
  <si>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</si>
  <si>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</si>
  <si>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</si>
  <si>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</si>
  <si>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</si>
  <si>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</si>
  <si>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</si>
  <si>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</si>
  <si>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</si>
  <si>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</si>
  <si>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</si>
  <si>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</si>
  <si>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</si>
  <si>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</si>
  <si>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</si>
  <si>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</si>
  <si>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</si>
  <si>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</si>
  <si>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</si>
  <si>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</si>
  <si>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</si>
  <si>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</si>
  <si>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</si>
  <si>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</si>
  <si>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</si>
  <si>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</si>
  <si>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</si>
  <si>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</si>
  <si>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</si>
  <si>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</si>
  <si>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</si>
  <si>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</si>
  <si>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</si>
  <si>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</si>
  <si>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</si>
  <si>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</si>
  <si>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</si>
  <si>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</si>
  <si>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</si>
  <si>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</si>
  <si>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</si>
  <si>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</si>
  <si>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</si>
  <si>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</si>
  <si>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</si>
  <si>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</si>
  <si>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</si>
  <si>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</si>
  <si>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</si>
  <si>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</si>
  <si>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</si>
  <si>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</si>
  <si>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</si>
  <si>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</si>
  <si>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</si>
  <si>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</si>
  <si>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</si>
  <si>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</si>
  <si>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</si>
  <si>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</si>
  <si>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</si>
  <si>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</si>
  <si>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</si>
  <si>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</si>
  <si>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</si>
  <si>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</si>
  <si>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</si>
  <si>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</si>
  <si>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</si>
  <si>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</si>
  <si>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</si>
  <si>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</si>
  <si>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</si>
  <si>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</si>
  <si>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</si>
  <si>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</si>
  <si>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</si>
  <si>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</si>
  <si>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</si>
  <si>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</si>
  <si>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</si>
  <si>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</si>
  <si>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</si>
  <si>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</si>
  <si>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</si>
  <si>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</si>
  <si>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</si>
  <si>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</si>
  <si>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</si>
  <si>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</si>
  <si>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</si>
  <si>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</si>
  <si>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</si>
  <si>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</si>
  <si>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</si>
  <si>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</si>
  <si>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</si>
  <si>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</si>
  <si>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</si>
  <si>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</si>
  <si>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</si>
  <si>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</si>
  <si>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</si>
  <si>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</si>
  <si>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</si>
  <si>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</si>
  <si>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</si>
  <si>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</si>
  <si>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</si>
  <si>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</si>
  <si>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</si>
  <si>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</si>
  <si>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</si>
  <si>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</si>
  <si>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</si>
  <si>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</si>
  <si>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</si>
  <si>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</si>
  <si>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</si>
  <si>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</si>
  <si>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</si>
  <si>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</si>
  <si>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</si>
  <si>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</si>
  <si>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</si>
  <si>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</si>
  <si>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</si>
  <si>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</si>
  <si>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</si>
  <si>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</si>
  <si>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</si>
  <si>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</si>
  <si>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</si>
  <si>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</si>
  <si>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</si>
  <si>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</si>
  <si>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</si>
  <si>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</si>
  <si>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</si>
  <si>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</si>
  <si>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</si>
  <si>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</si>
  <si>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</si>
  <si>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</si>
  <si>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</si>
  <si>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</si>
  <si>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</si>
  <si>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</si>
  <si>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</si>
  <si>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</si>
  <si>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</si>
  <si>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</si>
  <si>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</si>
  <si>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</si>
  <si>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</si>
  <si>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</si>
  <si>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</si>
  <si>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</si>
  <si>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</si>
  <si>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</si>
  <si>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</si>
  <si>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</si>
  <si>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</si>
  <si>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</si>
  <si>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</si>
  <si>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</si>
  <si>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</si>
  <si>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</si>
  <si>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</si>
  <si>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</si>
  <si>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</si>
  <si>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</si>
  <si>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</si>
  <si>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</si>
  <si>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</si>
  <si>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</si>
  <si>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</si>
  <si>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</si>
  <si>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</si>
  <si>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</si>
  <si>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</si>
  <si>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</si>
  <si>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</si>
  <si>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</si>
  <si>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</si>
  <si>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</si>
  <si>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</si>
  <si>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</si>
  <si>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</si>
  <si>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</si>
  <si>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</si>
  <si>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</si>
  <si>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</si>
  <si>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</si>
  <si>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</si>
  <si>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</si>
  <si>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</si>
  <si>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</si>
  <si>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</si>
  <si>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</si>
  <si>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</si>
  <si>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</si>
  <si>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</si>
  <si>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</si>
  <si>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</si>
  <si>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</si>
  <si>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</si>
  <si>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</si>
  <si>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</si>
  <si>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</si>
  <si>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</si>
  <si>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</si>
  <si>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</si>
  <si>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</si>
  <si>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</si>
  <si>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</si>
  <si>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</si>
  <si>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</si>
  <si>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</si>
  <si>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</si>
  <si>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</si>
  <si>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</si>
  <si>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</si>
  <si>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</si>
  <si>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</si>
  <si>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</si>
  <si>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</si>
  <si>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</si>
  <si>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</si>
  <si>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</si>
  <si>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</si>
  <si>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</si>
  <si>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</si>
  <si>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</si>
  <si>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</si>
  <si>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</si>
  <si>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</si>
  <si>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</si>
  <si>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</si>
  <si>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</si>
  <si>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</si>
  <si>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</si>
  <si>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</si>
  <si>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</si>
  <si>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</si>
  <si>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</si>
  <si>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</si>
  <si>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</si>
  <si>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</si>
  <si>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</si>
  <si>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</si>
  <si>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</si>
  <si>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</si>
  <si>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</si>
  <si>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</si>
  <si>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</si>
  <si>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</si>
  <si>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</si>
  <si>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</si>
  <si>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</si>
  <si>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</si>
  <si>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</si>
  <si>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</si>
  <si>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</si>
  <si>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</si>
  <si>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</si>
  <si>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</si>
  <si>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</si>
  <si>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</si>
  <si>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</si>
  <si>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</si>
  <si>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</si>
  <si>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</si>
  <si>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</si>
  <si>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</si>
  <si>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</si>
  <si>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</si>
  <si>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</si>
  <si>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</si>
  <si>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</si>
  <si>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</si>
  <si>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</si>
  <si>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</si>
  <si>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</si>
  <si>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</si>
  <si>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</si>
  <si>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</si>
  <si>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</si>
  <si>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</si>
  <si>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</si>
  <si>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</si>
  <si>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</si>
  <si>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</si>
  <si>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</si>
  <si>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</si>
  <si>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</si>
  <si>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</si>
  <si>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</si>
  <si>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</si>
  <si>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</si>
  <si>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</si>
  <si>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</si>
  <si>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</si>
  <si>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</si>
  <si>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</si>
  <si>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</si>
  <si>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</si>
  <si>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</si>
  <si>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</si>
  <si>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</si>
  <si>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</si>
  <si>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</si>
  <si>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</si>
  <si>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</si>
  <si>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</si>
  <si>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</si>
  <si>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</si>
  <si>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</si>
  <si>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</si>
  <si>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</si>
  <si>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</si>
  <si>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</si>
  <si>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</si>
  <si>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</si>
  <si>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</si>
  <si>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</si>
  <si>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</si>
  <si>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</si>
  <si>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</si>
  <si>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</si>
  <si>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</si>
  <si>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</si>
  <si>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</si>
  <si>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</si>
  <si>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</si>
  <si>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</si>
  <si>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</si>
  <si>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</si>
  <si>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</si>
  <si>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</si>
  <si>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</si>
  <si>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</si>
  <si>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</si>
  <si>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</si>
  <si>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</si>
  <si>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</si>
  <si>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</si>
  <si>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</si>
  <si>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</si>
  <si>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</si>
  <si>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</si>
  <si>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</si>
  <si>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</si>
  <si>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</si>
  <si>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</si>
  <si>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</si>
  <si>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</si>
  <si>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</si>
  <si>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</si>
  <si>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</si>
  <si>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</si>
  <si>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</si>
  <si>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</si>
  <si>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</si>
  <si>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</si>
  <si>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</si>
  <si>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</si>
  <si>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</si>
  <si>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</si>
  <si>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</si>
  <si>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</si>
  <si>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</si>
  <si>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</si>
  <si>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</si>
  <si>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</si>
  <si>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</si>
  <si>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</si>
  <si>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</si>
  <si>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</si>
  <si>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</si>
  <si>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</si>
  <si>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</si>
  <si>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</si>
  <si>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</si>
  <si>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</si>
  <si>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</si>
  <si>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</si>
  <si>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</si>
  <si>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</si>
  <si>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</si>
  <si>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</si>
  <si>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</si>
  <si>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</si>
  <si>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</si>
  <si>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</si>
  <si>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</si>
  <si>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</si>
  <si>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</si>
  <si>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</si>
  <si>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</si>
  <si>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</si>
  <si>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</si>
  <si>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</si>
  <si>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</si>
  <si>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</si>
  <si>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</si>
  <si>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</si>
  <si>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</si>
  <si>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</si>
  <si>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</si>
  <si>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</si>
  <si>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</si>
  <si>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</si>
  <si>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</si>
  <si>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</si>
  <si>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</si>
  <si>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</si>
  <si>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</si>
  <si>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</si>
  <si>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</si>
  <si>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</si>
  <si>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</si>
  <si>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</si>
  <si>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</si>
  <si>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</si>
  <si>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</si>
  <si>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</si>
  <si>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</si>
  <si>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</si>
  <si>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</si>
  <si>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</si>
  <si>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</si>
  <si>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</si>
  <si>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</si>
  <si>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</si>
  <si>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</si>
  <si>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</si>
  <si>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</si>
  <si>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</si>
  <si>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</si>
  <si>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</si>
  <si>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</si>
  <si>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</si>
  <si>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</si>
  <si>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</si>
  <si>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</si>
  <si>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</si>
  <si>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</si>
  <si>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</si>
  <si>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</si>
  <si>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</si>
  <si>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</si>
  <si>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</si>
  <si>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</si>
  <si>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</si>
  <si>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</si>
  <si>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</si>
  <si>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</si>
  <si>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</si>
  <si>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</si>
  <si>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</si>
  <si>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</si>
  <si>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</si>
  <si>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</si>
  <si>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</si>
  <si>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</si>
  <si>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</si>
  <si>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</si>
  <si>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</si>
  <si>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</si>
  <si>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</si>
  <si>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</si>
  <si>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</si>
  <si>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</si>
  <si>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</si>
  <si>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</si>
  <si>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</si>
  <si>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</si>
  <si>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</si>
  <si>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</si>
  <si>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</si>
  <si>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</si>
  <si>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</si>
  <si>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</si>
  <si>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</si>
  <si>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</si>
  <si>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</si>
  <si>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</si>
  <si>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</si>
  <si>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</si>
  <si>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</si>
  <si>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</si>
  <si>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</si>
  <si>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</si>
  <si>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</si>
  <si>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</si>
  <si>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</si>
  <si>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</si>
  <si>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</si>
  <si>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</si>
  <si>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</si>
  <si>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</si>
  <si>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</si>
  <si>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</si>
  <si>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</si>
  <si>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</si>
  <si>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</si>
  <si>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</si>
  <si>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</si>
  <si>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</si>
  <si>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</si>
  <si>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</si>
  <si>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</si>
  <si>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</si>
  <si>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</si>
  <si>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</si>
  <si>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</si>
  <si>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</si>
  <si>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</si>
  <si>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</si>
  <si>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</si>
  <si>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</si>
  <si>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</si>
  <si>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</si>
  <si>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</si>
  <si>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</si>
  <si>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</si>
  <si>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</si>
  <si>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</si>
  <si>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</si>
  <si>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</si>
  <si>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</si>
  <si>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</si>
  <si>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</si>
  <si>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</si>
  <si>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</si>
  <si>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</si>
  <si>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</si>
  <si>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</si>
  <si>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</si>
  <si>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</si>
  <si>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</si>
  <si>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</si>
  <si>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</si>
  <si>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</si>
  <si>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</si>
  <si>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</si>
  <si>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</si>
  <si>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</si>
  <si>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</si>
  <si>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</si>
  <si>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</si>
  <si>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</si>
  <si>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</si>
  <si>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</si>
  <si>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</si>
  <si>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</si>
  <si>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</si>
  <si>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</si>
  <si>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</si>
  <si>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</si>
  <si>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</si>
  <si>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</si>
  <si>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</si>
  <si>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</si>
  <si>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</si>
  <si>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</si>
  <si>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</si>
  <si>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</si>
  <si>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</si>
  <si>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</si>
  <si>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</si>
  <si>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</si>
  <si>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</si>
  <si>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</si>
  <si>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</si>
  <si>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</si>
  <si>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</si>
  <si>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</si>
  <si>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</si>
  <si>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</si>
  <si>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</si>
  <si>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</si>
  <si>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</si>
  <si>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</si>
  <si>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</si>
  <si>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</si>
  <si>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</si>
  <si>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</si>
  <si>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</si>
  <si>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</si>
  <si>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</si>
  <si>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</si>
  <si>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</si>
  <si>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</si>
  <si>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</si>
  <si>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</si>
  <si>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</si>
  <si>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</si>
  <si>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</si>
  <si>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</si>
  <si>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</si>
  <si>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</si>
  <si>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</si>
  <si>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</si>
  <si>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</si>
  <si>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</si>
  <si>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</si>
  <si>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</si>
  <si>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</si>
  <si>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</si>
  <si>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</si>
  <si>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</si>
  <si>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</si>
  <si>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</si>
  <si>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</si>
  <si>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</si>
  <si>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</si>
  <si>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</si>
  <si>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</si>
  <si>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</si>
  <si>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</si>
  <si>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</si>
  <si>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</si>
  <si>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</si>
  <si>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</si>
  <si>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</si>
  <si>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</si>
  <si>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</si>
  <si>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</si>
  <si>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</si>
  <si>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</si>
  <si>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</si>
  <si>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</si>
  <si>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</si>
  <si>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</si>
  <si>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</si>
  <si>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</si>
  <si>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</si>
  <si>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</si>
  <si>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</si>
  <si>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</si>
  <si>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</si>
  <si>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</si>
  <si>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</si>
  <si>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</si>
  <si>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</si>
  <si>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</si>
  <si>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</si>
  <si>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</si>
  <si>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</si>
  <si>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</si>
  <si>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</si>
  <si>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</si>
  <si>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</si>
  <si>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</si>
  <si>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</si>
  <si>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</si>
  <si>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</si>
  <si>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</si>
  <si>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</si>
  <si>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</si>
  <si>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</si>
  <si>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</si>
  <si>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</si>
  <si>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</si>
  <si>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</si>
  <si>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</si>
  <si>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</si>
  <si>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</si>
  <si>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</si>
  <si>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</si>
  <si>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</si>
  <si>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</si>
  <si>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</si>
  <si>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</si>
  <si>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</si>
  <si>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</si>
  <si>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</si>
  <si>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</si>
  <si>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</si>
  <si>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</si>
  <si>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</si>
  <si>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</si>
  <si>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</si>
  <si>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</si>
  <si>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</si>
  <si>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</si>
  <si>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</si>
  <si>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</si>
  <si>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</si>
  <si>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</si>
  <si>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</si>
  <si>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</si>
  <si>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</si>
  <si>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</si>
  <si>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</si>
  <si>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</si>
  <si>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</si>
  <si>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</si>
  <si>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</si>
  <si>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</si>
  <si>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</si>
  <si>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</si>
  <si>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</si>
  <si>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</si>
  <si>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</si>
  <si>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</si>
  <si>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</si>
  <si>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</si>
  <si>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</si>
  <si>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</si>
  <si>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</si>
  <si>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</si>
  <si>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</si>
  <si>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</si>
  <si>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</si>
  <si>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</si>
  <si>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</si>
  <si>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</si>
  <si>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</si>
  <si>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</si>
  <si>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</si>
  <si>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</si>
  <si>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</si>
  <si>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</si>
  <si>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</si>
  <si>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</si>
  <si>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</si>
  <si>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</si>
  <si>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</si>
  <si>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</si>
  <si>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</si>
  <si>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</si>
  <si>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</si>
  <si>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</si>
  <si>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</si>
  <si>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</si>
  <si>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</si>
  <si>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</si>
  <si>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</si>
  <si>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</si>
  <si>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</si>
  <si>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</si>
  <si>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</si>
  <si>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</si>
  <si>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</si>
  <si>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</si>
  <si>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</si>
  <si>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</si>
  <si>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</si>
  <si>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</si>
  <si>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</si>
  <si>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</si>
  <si>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</si>
  <si>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</si>
  <si>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</si>
  <si>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</si>
  <si>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</si>
  <si>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</si>
  <si>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</si>
  <si>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</si>
  <si>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</si>
  <si>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</si>
  <si>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</si>
  <si>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</si>
  <si>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</si>
  <si>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</si>
  <si>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</si>
  <si>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</si>
  <si>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</si>
  <si>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</si>
  <si>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</si>
  <si>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</si>
  <si>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</si>
  <si>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</si>
  <si>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</si>
  <si>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</si>
  <si>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</si>
  <si>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</si>
  <si>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</si>
  <si>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</si>
  <si>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</si>
  <si>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</si>
  <si>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</si>
  <si>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</si>
  <si>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</si>
  <si>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</si>
  <si>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</si>
  <si>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</si>
  <si>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</si>
  <si>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</si>
  <si>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</si>
  <si>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</si>
  <si>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</si>
  <si>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</si>
  <si>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</si>
  <si>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</si>
  <si>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</si>
  <si>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</si>
  <si>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</si>
  <si>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</si>
  <si>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</si>
  <si>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</si>
  <si>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</si>
  <si>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</si>
  <si>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</si>
  <si>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</si>
  <si>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</si>
  <si>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</si>
  <si>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</si>
  <si>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</si>
  <si>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</si>
  <si>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</si>
  <si>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</si>
  <si>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</si>
  <si>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</si>
  <si>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</si>
  <si>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</si>
  <si>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</si>
  <si>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</si>
  <si>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</si>
  <si>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</si>
  <si>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</si>
  <si>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</si>
  <si>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</si>
  <si>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</si>
  <si>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</si>
  <si>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</si>
  <si>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</si>
  <si>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</si>
  <si>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</si>
  <si>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</si>
  <si>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</si>
  <si>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</si>
  <si>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</si>
  <si>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</si>
  <si>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</si>
  <si>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</si>
  <si>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</si>
  <si>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</si>
  <si>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</si>
  <si>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</si>
  <si>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</si>
  <si>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</si>
  <si>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</si>
  <si>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</si>
  <si>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</si>
  <si>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</si>
  <si>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</si>
  <si>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</si>
  <si>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</si>
  <si>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</si>
  <si>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</si>
  <si>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</si>
  <si>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</si>
  <si>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</si>
  <si>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</si>
  <si>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</si>
  <si>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</si>
  <si>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</si>
  <si>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</si>
  <si>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</si>
  <si>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</si>
  <si>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</si>
  <si>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</si>
  <si>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</si>
  <si>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</si>
  <si>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</si>
  <si>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</si>
  <si>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</si>
  <si>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</si>
  <si>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</si>
  <si>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</si>
  <si>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</si>
  <si>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</si>
  <si>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</si>
  <si>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</si>
  <si>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</si>
  <si>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</si>
  <si>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</si>
  <si>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</si>
  <si>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</si>
  <si>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</si>
  <si>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</si>
  <si>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</si>
  <si>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</si>
  <si>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</si>
  <si>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</si>
  <si>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</si>
  <si>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</si>
  <si>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</si>
  <si>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</si>
  <si>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</si>
  <si>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</si>
  <si>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</si>
  <si>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</si>
  <si>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</si>
  <si>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</si>
  <si>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</si>
  <si>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</si>
  <si>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</si>
  <si>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</si>
  <si>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</si>
  <si>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</si>
  <si>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</si>
  <si>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</si>
  <si>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</si>
  <si>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</si>
  <si>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</si>
  <si>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</si>
  <si>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</si>
  <si>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</si>
  <si>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</si>
  <si>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</si>
  <si>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</si>
  <si>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</si>
  <si>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</si>
  <si>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</si>
  <si>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</si>
  <si>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</si>
  <si>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</si>
  <si>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</si>
  <si>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</si>
  <si>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</si>
  <si>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</si>
  <si>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</si>
  <si>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</si>
  <si>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</si>
  <si>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</si>
  <si>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</si>
  <si>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</si>
  <si>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</si>
  <si>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</si>
  <si>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</si>
  <si>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</si>
  <si>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</si>
  <si>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</si>
  <si>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</si>
  <si>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</si>
  <si>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</si>
  <si>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</si>
  <si>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</si>
  <si>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</si>
  <si>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</si>
  <si>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</si>
  <si>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</si>
  <si>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</si>
  <si>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</si>
  <si>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</si>
  <si>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</si>
  <si>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</si>
  <si>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</si>
  <si>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</si>
  <si>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</si>
  <si>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</si>
  <si>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</si>
  <si>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</si>
  <si>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</si>
  <si>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</si>
  <si>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</si>
  <si>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</si>
  <si>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</si>
  <si>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</si>
  <si>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</si>
  <si>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</si>
  <si>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</si>
  <si>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</si>
  <si>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</si>
  <si>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</si>
  <si>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</si>
  <si>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</si>
  <si>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</si>
  <si>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</si>
  <si>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</si>
  <si>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</si>
  <si>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</si>
  <si>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</si>
  <si>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</si>
  <si>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</si>
  <si>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</si>
  <si>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</si>
  <si>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</si>
  <si>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</si>
  <si>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</si>
  <si>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</si>
  <si>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</si>
  <si>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</si>
  <si>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</si>
  <si>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</si>
  <si>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</si>
  <si>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</si>
  <si>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</si>
  <si>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</si>
  <si>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</si>
  <si>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</si>
  <si>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</si>
  <si>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</si>
  <si>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</si>
  <si>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</si>
  <si>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</si>
  <si>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</si>
  <si>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</si>
  <si>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</si>
  <si>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</si>
  <si>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</si>
  <si>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</si>
  <si>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</si>
  <si>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</si>
  <si>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</si>
  <si>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</si>
  <si>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</si>
  <si>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</si>
  <si>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</si>
  <si>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</si>
  <si>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</si>
  <si>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</si>
  <si>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</si>
  <si>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</si>
  <si>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</si>
  <si>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</si>
  <si>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</si>
  <si>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</si>
  <si>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</si>
  <si>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</si>
  <si>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</si>
  <si>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</si>
  <si>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</si>
  <si>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</si>
  <si>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</si>
  <si>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</si>
  <si>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</si>
  <si>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</si>
  <si>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</si>
  <si>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</si>
  <si>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</si>
  <si>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</si>
  <si>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</si>
  <si>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</si>
  <si>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</si>
  <si>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</si>
  <si>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</si>
  <si>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</si>
  <si>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</si>
  <si>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</si>
  <si>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</si>
  <si>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</si>
  <si>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</si>
  <si>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</si>
  <si>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</si>
  <si>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</si>
  <si>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</si>
  <si>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</si>
  <si>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</si>
  <si>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</si>
  <si>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</si>
  <si>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</si>
  <si>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</si>
  <si>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</si>
  <si>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</si>
  <si>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</si>
  <si>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</si>
  <si>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</si>
  <si>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</si>
  <si>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</si>
  <si>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</si>
  <si>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</si>
  <si>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</si>
  <si>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</si>
  <si>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</si>
  <si>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</si>
  <si>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</si>
  <si>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</si>
  <si>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</si>
  <si>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</si>
  <si>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</si>
  <si>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</si>
  <si>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</si>
  <si>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</si>
  <si>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</si>
  <si>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</si>
  <si>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</si>
  <si>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</si>
  <si>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</si>
  <si>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</si>
  <si>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</si>
  <si>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</si>
  <si>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</si>
  <si>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</si>
  <si>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</si>
  <si>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</si>
  <si>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</si>
  <si>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</si>
  <si>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</si>
  <si>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</si>
  <si>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</si>
  <si>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</si>
  <si>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</si>
  <si>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</si>
  <si>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</si>
  <si>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</si>
  <si>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</si>
  <si>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</si>
  <si>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</si>
  <si>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</si>
  <si>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</si>
  <si>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</si>
  <si>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</si>
  <si>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</si>
  <si>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</si>
  <si>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</si>
  <si>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</si>
  <si>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</si>
  <si>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</si>
  <si>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</si>
  <si>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</si>
  <si>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</si>
  <si>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</si>
  <si>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</si>
  <si>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</si>
  <si>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</si>
  <si>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</si>
  <si>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</si>
  <si>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</si>
  <si>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</si>
  <si>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</si>
  <si>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</si>
  <si>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</si>
  <si>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</si>
  <si>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</si>
  <si>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</si>
  <si>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</si>
  <si>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</si>
  <si>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</si>
  <si>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</si>
  <si>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</si>
  <si>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</si>
  <si>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</si>
  <si>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</si>
  <si>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</si>
  <si>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</si>
  <si>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</si>
  <si>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</si>
  <si>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</si>
  <si>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</si>
  <si>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</si>
  <si>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</si>
  <si>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</si>
  <si>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</si>
  <si>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</si>
  <si>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</si>
  <si>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</si>
  <si>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</si>
  <si>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</si>
  <si>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</si>
  <si>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</si>
  <si>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</si>
  <si>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</si>
  <si>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</si>
  <si>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</si>
  <si>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</si>
  <si>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</si>
  <si>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</si>
  <si>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</si>
  <si>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</si>
  <si>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</si>
  <si>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</si>
  <si>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</si>
  <si>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</si>
  <si>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</si>
  <si>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</si>
  <si>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</si>
  <si>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</si>
  <si>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</si>
  <si>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</si>
  <si>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</si>
  <si>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</si>
  <si>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</si>
  <si>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</si>
  <si>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</si>
  <si>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</si>
  <si>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</si>
  <si>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</si>
  <si>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</si>
  <si>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</si>
  <si>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</si>
  <si>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</si>
  <si>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</si>
  <si>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</si>
  <si>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</si>
  <si>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</si>
  <si>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</si>
  <si>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</si>
  <si>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</si>
  <si>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</si>
  <si>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</si>
  <si>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</si>
  <si>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</si>
  <si>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</si>
  <si>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</si>
  <si>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</si>
  <si>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</si>
  <si>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</si>
  <si>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</si>
  <si>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</si>
  <si>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</si>
  <si>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</si>
  <si>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</si>
  <si>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</si>
  <si>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</si>
  <si>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</si>
  <si>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</si>
  <si>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</si>
  <si>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</si>
  <si>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</si>
  <si>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</si>
  <si>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</si>
  <si>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</si>
  <si>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</si>
  <si>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</si>
  <si>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</si>
  <si>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</si>
  <si>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</si>
  <si>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</si>
  <si>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</si>
  <si>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</si>
  <si>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</si>
  <si>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</si>
  <si>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</si>
  <si>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</si>
  <si>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</si>
  <si>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</si>
  <si>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</si>
  <si>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</si>
  <si>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</si>
  <si>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</si>
  <si>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</si>
  <si>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</si>
  <si>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</si>
  <si>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</si>
  <si>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</si>
  <si>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</si>
  <si>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</si>
  <si>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</si>
  <si>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</si>
  <si>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</si>
  <si>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</si>
  <si>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</si>
  <si>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</si>
  <si>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</si>
  <si>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</si>
  <si>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</si>
  <si>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</si>
  <si>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</si>
  <si>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</si>
  <si>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</si>
  <si>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</si>
  <si>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</si>
  <si>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</si>
  <si>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</si>
  <si>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</si>
  <si>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</si>
  <si>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</si>
  <si>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</si>
  <si>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</si>
  <si>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</si>
  <si>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</si>
  <si>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</si>
  <si>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</si>
  <si>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</si>
  <si>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</si>
  <si>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</si>
  <si>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</si>
  <si>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</si>
  <si>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</si>
  <si>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</si>
  <si>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</si>
  <si>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</si>
  <si>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</si>
  <si>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</si>
  <si>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</si>
  <si>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</si>
  <si>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</si>
  <si>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</si>
  <si>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</si>
  <si>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</si>
  <si>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</si>
  <si>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</si>
  <si>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</si>
  <si>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</si>
  <si>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</si>
  <si>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</si>
  <si>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</si>
  <si>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</si>
  <si>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</si>
  <si>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</si>
  <si>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</si>
  <si>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</si>
  <si>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</si>
  <si>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</si>
  <si>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</si>
  <si>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</si>
  <si>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</si>
  <si>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</si>
  <si>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</si>
  <si>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</si>
  <si>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</si>
  <si>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</si>
  <si>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</si>
  <si>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</si>
  <si>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</si>
  <si>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</si>
  <si>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</si>
  <si>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</si>
  <si>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</si>
  <si>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</si>
  <si>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</si>
  <si>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</si>
  <si>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</si>
  <si>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</si>
  <si>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</si>
  <si>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</si>
  <si>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</si>
  <si>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</si>
  <si>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</si>
  <si>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</si>
  <si>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</si>
  <si>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</si>
  <si>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</si>
  <si>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</si>
  <si>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</si>
  <si>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</si>
  <si>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</si>
  <si>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</si>
  <si>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</si>
  <si>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</si>
  <si>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</si>
  <si>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</si>
  <si>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</si>
  <si>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</si>
  <si>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</si>
  <si>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</si>
  <si>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</si>
  <si>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</si>
  <si>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</si>
  <si>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</si>
  <si>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</si>
  <si>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</si>
  <si>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</si>
  <si>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</si>
  <si>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</si>
  <si>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</si>
  <si>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</si>
  <si>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</si>
  <si>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</si>
  <si>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</si>
  <si>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</si>
  <si>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</si>
  <si>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</si>
  <si>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</si>
  <si>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</si>
  <si>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</si>
  <si>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</si>
  <si>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</si>
  <si>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</si>
  <si>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</si>
  <si>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</si>
  <si>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</si>
  <si>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</si>
  <si>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</si>
  <si>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</si>
  <si>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</si>
  <si>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</si>
  <si>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</si>
  <si>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</si>
  <si>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</si>
  <si>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</si>
  <si>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</si>
  <si>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</si>
  <si>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</si>
  <si>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</si>
  <si>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</si>
  <si>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</si>
  <si>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</si>
  <si>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</si>
  <si>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</si>
  <si>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</si>
  <si>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</si>
  <si>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</si>
  <si>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</si>
  <si>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</si>
  <si>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</si>
  <si>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</si>
  <si>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</si>
  <si>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</si>
  <si>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</si>
  <si>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</si>
  <si>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</si>
  <si>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</si>
  <si>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</si>
  <si>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</si>
  <si>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</si>
  <si>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</si>
  <si>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</si>
  <si>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</si>
  <si>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</si>
  <si>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</si>
  <si>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</si>
  <si>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</si>
  <si>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</si>
  <si>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</si>
  <si>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</si>
  <si>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</si>
  <si>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</si>
  <si>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</si>
  <si>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</si>
  <si>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</si>
  <si>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</si>
  <si>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</si>
  <si>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</si>
  <si>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</si>
  <si>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</si>
  <si>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</si>
  <si>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</si>
  <si>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</si>
  <si>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</si>
  <si>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</si>
  <si>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</si>
  <si>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</si>
  <si>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</si>
  <si>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</si>
  <si>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</si>
  <si>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</si>
  <si>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</si>
  <si>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</si>
  <si>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</si>
  <si>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</si>
  <si>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</si>
  <si>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</si>
  <si>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</si>
  <si>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</si>
  <si>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</si>
  <si>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</si>
  <si>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</si>
  <si>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</si>
  <si>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</si>
  <si>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</si>
  <si>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</si>
  <si>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</si>
  <si>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</si>
  <si>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</si>
  <si>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</si>
  <si>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</si>
  <si>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</si>
  <si>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</si>
  <si>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</si>
  <si>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</si>
  <si>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</si>
  <si>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</si>
  <si>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</si>
  <si>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</si>
  <si>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</si>
  <si>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</si>
  <si>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</si>
  <si>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</si>
  <si>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</si>
  <si>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</si>
  <si>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</si>
  <si>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</si>
  <si>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</si>
  <si>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</si>
  <si>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</si>
  <si>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</si>
  <si>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</si>
  <si>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</si>
  <si>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</si>
  <si>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</si>
  <si>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</si>
  <si>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</si>
  <si>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</si>
  <si>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</si>
  <si>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</si>
  <si>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</si>
  <si>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</si>
  <si>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</si>
  <si>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</si>
  <si>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</si>
  <si>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</si>
  <si>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</si>
  <si>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</si>
  <si>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</si>
  <si>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</si>
  <si>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</si>
  <si>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</si>
  <si>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</si>
  <si>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</si>
  <si>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</si>
  <si>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</si>
  <si>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</si>
  <si>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</si>
  <si>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</si>
  <si>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</si>
  <si>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</si>
  <si>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</si>
  <si>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</si>
  <si>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</si>
  <si>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</si>
  <si>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</si>
  <si>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</si>
  <si>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</si>
  <si>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</si>
  <si>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</si>
  <si>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</si>
  <si>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</si>
  <si>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</si>
  <si>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</si>
  <si>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</si>
  <si>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</si>
  <si>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</si>
  <si>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</si>
  <si>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</si>
  <si>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</si>
  <si>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</si>
  <si>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</si>
  <si>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</si>
  <si>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</si>
  <si>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</si>
  <si>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</si>
  <si>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</si>
  <si>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</si>
  <si>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</si>
  <si>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</si>
  <si>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</si>
  <si>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</si>
  <si>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</si>
  <si>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</si>
  <si>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</si>
  <si>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</si>
  <si>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</si>
  <si>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</si>
  <si>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</si>
  <si>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</si>
  <si>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</si>
  <si>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</si>
  <si>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</si>
  <si>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</si>
  <si>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</si>
  <si>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</si>
  <si>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</si>
  <si>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</si>
  <si>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</si>
  <si>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</si>
  <si>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</si>
  <si>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</si>
  <si>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</si>
  <si>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</si>
  <si>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</si>
  <si>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</si>
  <si>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</si>
  <si>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</si>
  <si>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</si>
  <si>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</si>
  <si>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</si>
  <si>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</si>
  <si>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</si>
  <si>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</si>
  <si>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</si>
  <si>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</si>
  <si>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</si>
  <si>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</si>
  <si>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</si>
  <si>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</si>
  <si>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</si>
  <si>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</si>
  <si>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</si>
  <si>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</si>
  <si>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</si>
  <si>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</si>
  <si>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</si>
  <si>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</si>
  <si>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</si>
  <si>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</si>
  <si>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</si>
  <si>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</si>
  <si>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</si>
  <si>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</si>
  <si>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</si>
  <si>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</si>
  <si>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</si>
  <si>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</si>
  <si>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</si>
  <si>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</si>
  <si>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</si>
  <si>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</si>
  <si>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</si>
  <si>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</si>
  <si>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</si>
  <si>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</si>
  <si>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</si>
  <si>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</si>
  <si>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</si>
  <si>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</si>
  <si>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</si>
  <si>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</si>
  <si>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</si>
  <si>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</si>
  <si>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</si>
  <si>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</si>
  <si>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</si>
  <si>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</si>
  <si>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</si>
  <si>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</si>
  <si>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</si>
  <si>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</si>
  <si>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</si>
  <si>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</si>
  <si>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</si>
  <si>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</si>
  <si>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</si>
  <si>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</si>
  <si>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</si>
  <si>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</si>
  <si>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</si>
  <si>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</si>
  <si>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</si>
  <si>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</si>
  <si>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</si>
  <si>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</si>
  <si>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</si>
  <si>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</si>
  <si>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</si>
  <si>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</si>
  <si>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</si>
  <si>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</si>
  <si>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</si>
  <si>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</si>
  <si>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</si>
  <si>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</si>
  <si>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</si>
  <si>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</si>
  <si>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</si>
  <si>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</si>
  <si>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</si>
  <si>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</si>
  <si>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</si>
  <si>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</si>
  <si>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</si>
  <si>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</si>
  <si>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</si>
  <si>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</si>
  <si>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</si>
  <si>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</si>
  <si>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</si>
  <si>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</si>
  <si>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</si>
  <si>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</si>
  <si>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</si>
  <si>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</si>
  <si>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</si>
  <si>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</si>
  <si>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</si>
  <si>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</si>
  <si>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</si>
  <si>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</si>
  <si>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</si>
  <si>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</si>
  <si>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</si>
  <si>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</si>
  <si>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</si>
  <si>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</si>
  <si>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</si>
  <si>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</si>
  <si>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</si>
  <si>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</si>
  <si>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</si>
  <si>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</si>
  <si>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</si>
  <si>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</si>
  <si>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</si>
  <si>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</si>
  <si>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</si>
  <si>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</si>
  <si>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</si>
  <si>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</si>
  <si>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</si>
  <si>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</si>
  <si>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</si>
  <si>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</si>
  <si>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</si>
  <si>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</si>
  <si>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</si>
  <si>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</si>
  <si>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</si>
  <si>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</si>
  <si>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</si>
  <si>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</si>
  <si>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</si>
  <si>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</si>
  <si>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</si>
  <si>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</si>
  <si>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</si>
  <si>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</si>
  <si>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</si>
  <si>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</si>
  <si>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</si>
  <si>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</si>
  <si>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</si>
  <si>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</si>
  <si>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</si>
  <si>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</si>
  <si>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</si>
  <si>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</si>
  <si>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</si>
  <si>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</si>
  <si>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</si>
  <si>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</si>
  <si>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</si>
  <si>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</si>
  <si>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</si>
  <si>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</si>
  <si>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</si>
  <si>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</si>
  <si>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</si>
  <si>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</si>
  <si>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</si>
  <si>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</si>
  <si>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</si>
  <si>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</si>
  <si>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</si>
  <si>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</si>
  <si>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</si>
  <si>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</si>
  <si>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</si>
  <si>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</si>
  <si>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</si>
  <si>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</si>
  <si>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</si>
  <si>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</si>
  <si>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</si>
  <si>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</si>
  <si>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</si>
  <si>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</si>
  <si>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</si>
  <si>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</si>
  <si>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</si>
  <si>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</si>
  <si>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</si>
  <si>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</si>
  <si>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</si>
  <si>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</si>
  <si>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</si>
  <si>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</si>
  <si>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</si>
  <si>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</si>
  <si>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</si>
  <si>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</si>
  <si>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</si>
  <si>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</si>
  <si>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</si>
  <si>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</si>
  <si>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</si>
  <si>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</si>
  <si>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</si>
  <si>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</si>
  <si>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</si>
  <si>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</si>
  <si>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</si>
  <si>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</si>
  <si>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</si>
  <si>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</si>
  <si>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</si>
  <si>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</si>
  <si>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</si>
  <si>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</si>
  <si>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</si>
  <si>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</si>
  <si>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</si>
  <si>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</si>
  <si>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</si>
  <si>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</si>
  <si>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</si>
  <si>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</si>
  <si>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</si>
  <si>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</si>
  <si>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</si>
  <si>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</si>
  <si>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</si>
  <si>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</si>
  <si>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</si>
  <si>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</si>
  <si>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</si>
  <si>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</si>
  <si>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</si>
  <si>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</si>
  <si>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</si>
  <si>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</si>
  <si>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</si>
  <si>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</si>
  <si>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</si>
  <si>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</si>
  <si>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</si>
  <si>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</si>
  <si>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</si>
  <si>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</si>
  <si>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</si>
  <si>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</si>
  <si>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</si>
  <si>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</si>
  <si>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</si>
  <si>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</si>
  <si>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</si>
  <si>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</si>
  <si>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</si>
  <si>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</si>
  <si>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</si>
  <si>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</si>
  <si>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</si>
  <si>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</si>
  <si>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</si>
  <si>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</si>
  <si>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</si>
  <si>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</si>
  <si>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</si>
  <si>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</si>
  <si>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</si>
  <si>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</si>
  <si>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</si>
  <si>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</si>
  <si>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</si>
  <si>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</si>
  <si>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</si>
  <si>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</si>
  <si>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</si>
  <si>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</si>
  <si>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</si>
  <si>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</si>
  <si>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</si>
  <si>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</si>
  <si>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</si>
  <si>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</si>
  <si>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</si>
  <si>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</si>
  <si>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</si>
  <si>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</si>
  <si>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</si>
  <si>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</si>
  <si>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</si>
  <si>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</si>
  <si>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</si>
  <si>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</si>
  <si>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</si>
  <si>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</si>
  <si>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</si>
  <si>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</si>
  <si>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</si>
  <si>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</si>
  <si>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</si>
  <si>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</si>
  <si>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</si>
  <si>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</si>
  <si>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</si>
  <si>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</si>
  <si>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</si>
  <si>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</si>
  <si>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</si>
  <si>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</si>
  <si>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</si>
  <si>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</si>
  <si>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</si>
  <si>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</si>
  <si>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</si>
  <si>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</si>
  <si>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</si>
  <si>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</si>
  <si>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</si>
  <si>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</si>
  <si>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</si>
  <si>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</si>
  <si>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</si>
  <si>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</si>
  <si>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</si>
  <si>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</si>
  <si>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</si>
  <si>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</si>
  <si>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</si>
  <si>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</si>
  <si>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</si>
  <si>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</si>
  <si>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</si>
  <si>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</si>
  <si>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</si>
  <si>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</si>
  <si>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</si>
  <si>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</si>
  <si>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</si>
  <si>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</si>
  <si>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</si>
  <si>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</si>
  <si>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</si>
  <si>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</si>
  <si>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</si>
  <si>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</si>
  <si>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</si>
  <si>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</si>
  <si>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</si>
  <si>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</si>
  <si>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</si>
  <si>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</si>
  <si>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</si>
  <si>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</si>
  <si>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</si>
  <si>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</si>
  <si>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</si>
  <si>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</si>
  <si>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</si>
  <si>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</si>
  <si>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</si>
  <si>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</si>
  <si>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</si>
  <si>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</si>
  <si>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</si>
  <si>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</si>
  <si>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</si>
  <si>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</si>
  <si>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</si>
  <si>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</si>
  <si>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</si>
  <si>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</si>
  <si>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</si>
  <si>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</si>
  <si>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</si>
  <si>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</si>
  <si>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</si>
  <si>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</si>
  <si>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</si>
  <si>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</si>
  <si>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</si>
  <si>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</si>
  <si>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</si>
  <si>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</si>
  <si>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</si>
  <si>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</si>
  <si>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</si>
  <si>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</si>
  <si>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</si>
  <si>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</si>
  <si>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</si>
  <si>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</si>
  <si>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</si>
  <si>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</si>
  <si>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</si>
  <si>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</si>
  <si>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</si>
  <si>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</si>
  <si>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</si>
  <si>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</si>
  <si>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</si>
  <si>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</si>
  <si>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</si>
  <si>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</si>
  <si>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</si>
  <si>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</si>
  <si>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</si>
  <si>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</si>
  <si>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</si>
  <si>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</si>
  <si>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</si>
  <si>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</si>
  <si>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</si>
  <si>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</si>
  <si>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</si>
  <si>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</si>
  <si>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</si>
  <si>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</si>
  <si>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</si>
  <si>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</si>
  <si>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</si>
  <si>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</si>
  <si>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</si>
  <si>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</si>
  <si>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</si>
  <si>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</si>
  <si>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</si>
  <si>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</si>
  <si>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</si>
  <si>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</si>
  <si>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</si>
  <si>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</si>
  <si>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</si>
  <si>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</si>
  <si>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</si>
  <si>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</si>
  <si>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</si>
  <si>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</si>
  <si>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</si>
  <si>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</si>
  <si>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</si>
  <si>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</si>
  <si>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</si>
  <si>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</si>
  <si>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</si>
  <si>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</si>
  <si>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</si>
  <si>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</si>
  <si>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</si>
  <si>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</si>
  <si>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</si>
  <si>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</si>
  <si>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</si>
  <si>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</si>
  <si>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</si>
  <si>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</si>
  <si>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</si>
  <si>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</si>
  <si>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</si>
  <si>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</si>
  <si>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</si>
  <si>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</si>
  <si>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</si>
  <si>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</si>
  <si>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</si>
  <si>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</si>
  <si>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</si>
  <si>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</si>
  <si>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</si>
  <si>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</si>
  <si>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</si>
  <si>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</si>
  <si>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</si>
  <si>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</si>
  <si>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</si>
  <si>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</si>
  <si>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</si>
  <si>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</si>
  <si>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</si>
  <si>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</si>
  <si>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</si>
  <si>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</si>
  <si>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</si>
  <si>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</si>
  <si>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</si>
  <si>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</si>
  <si>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</si>
  <si>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</si>
  <si>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</si>
  <si>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</si>
  <si>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</si>
  <si>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</si>
  <si>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</si>
  <si>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</si>
  <si>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</si>
  <si>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</si>
  <si>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</si>
  <si>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</si>
  <si>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</si>
  <si>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</si>
  <si>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</si>
  <si>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</si>
  <si>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</si>
  <si>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</si>
  <si>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</si>
  <si>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</si>
  <si>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</si>
  <si>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</si>
  <si>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</si>
  <si>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</si>
  <si>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</si>
  <si>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</si>
  <si>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</si>
  <si>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</si>
  <si>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</si>
  <si>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</si>
  <si>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</si>
  <si>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</si>
  <si>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</si>
  <si>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</si>
  <si>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</si>
  <si>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</si>
  <si>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</si>
  <si>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</si>
  <si>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</si>
  <si>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</si>
  <si>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</si>
  <si>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</si>
  <si>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</si>
  <si>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</si>
  <si>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</si>
  <si>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</si>
  <si>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</si>
  <si>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</si>
  <si>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</si>
  <si>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</si>
  <si>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</si>
  <si>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</si>
  <si>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</si>
  <si>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</si>
  <si>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</si>
  <si>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</si>
  <si>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</si>
  <si>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</si>
  <si>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</si>
  <si>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</si>
  <si>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</si>
  <si>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</si>
  <si>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</si>
  <si>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</si>
  <si>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</si>
  <si>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</si>
  <si>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</si>
  <si>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</si>
  <si>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</si>
  <si>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</si>
  <si>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</si>
  <si>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</si>
  <si>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</si>
  <si>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</si>
  <si>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</si>
  <si>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</si>
  <si>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</si>
  <si>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</si>
  <si>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</si>
  <si>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</si>
  <si>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</si>
  <si>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</si>
  <si>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</si>
  <si>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</si>
  <si>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</si>
  <si>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</si>
  <si>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</si>
  <si>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</si>
  <si>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</si>
  <si>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</si>
  <si>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</si>
  <si>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</si>
  <si>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</si>
  <si>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</si>
  <si>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</si>
  <si>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</si>
  <si>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</si>
  <si>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</si>
  <si>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</si>
  <si>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</si>
  <si>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</si>
  <si>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</si>
  <si>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</si>
  <si>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</si>
  <si>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</si>
  <si>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</si>
  <si>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</si>
  <si>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</si>
  <si>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</si>
  <si>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</si>
  <si>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</si>
  <si>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</si>
  <si>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</si>
  <si>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</si>
  <si>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</si>
  <si>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</si>
  <si>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</si>
  <si>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</si>
  <si>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</si>
  <si>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</si>
  <si>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</si>
  <si>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</si>
  <si>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</si>
  <si>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</si>
  <si>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</si>
  <si>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</si>
  <si>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</si>
  <si>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</si>
  <si>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</si>
  <si>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</si>
  <si>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</si>
  <si>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</si>
  <si>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</si>
  <si>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</si>
  <si>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</si>
  <si>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</si>
  <si>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</si>
  <si>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</si>
  <si>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</si>
  <si>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</si>
  <si>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</si>
  <si>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</si>
  <si>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</si>
  <si>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</si>
  <si>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</si>
  <si>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</si>
  <si>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</si>
  <si>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</si>
  <si>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</si>
  <si>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</si>
  <si>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</si>
  <si>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</si>
  <si>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</si>
  <si>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</si>
  <si>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</si>
  <si>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</si>
  <si>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</si>
  <si>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</si>
  <si>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</si>
  <si>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</si>
  <si>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</si>
  <si>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</si>
  <si>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</si>
  <si>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</si>
  <si>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</si>
  <si>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</si>
  <si>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</si>
  <si>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</si>
  <si>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</si>
  <si>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</si>
  <si>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</si>
  <si>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</si>
  <si>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</si>
  <si>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</si>
  <si>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</si>
  <si>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</si>
  <si>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</si>
  <si>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</si>
  <si>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</si>
  <si>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</si>
  <si>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</si>
  <si>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</si>
  <si>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</si>
  <si>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</si>
  <si>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</si>
  <si>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</si>
  <si>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</si>
  <si>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</si>
  <si>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</si>
  <si>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</si>
  <si>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</si>
  <si>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</si>
  <si>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</si>
  <si>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</si>
  <si>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</si>
  <si>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</si>
  <si>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</si>
  <si>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</si>
  <si>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</si>
  <si>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</si>
  <si>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</si>
  <si>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</si>
  <si>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</si>
  <si>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</si>
  <si>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</si>
  <si>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</si>
  <si>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</si>
  <si>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</si>
  <si>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</si>
  <si>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</si>
  <si>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</si>
  <si>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</si>
  <si>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</si>
  <si>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</si>
  <si>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</si>
  <si>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</si>
  <si>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</si>
  <si>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</si>
  <si>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</si>
  <si>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</si>
  <si>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</si>
  <si>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</si>
  <si>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</si>
  <si>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</si>
  <si>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</si>
  <si>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</si>
  <si>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</si>
  <si>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</si>
  <si>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</si>
  <si>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</si>
  <si>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</si>
  <si>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</si>
  <si>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</si>
  <si>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</si>
  <si>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</si>
  <si>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</si>
  <si>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</si>
  <si>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</si>
  <si>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</si>
  <si>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</si>
  <si>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</si>
  <si>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</si>
  <si>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</si>
  <si>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</si>
  <si>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</si>
  <si>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</si>
  <si>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</si>
  <si>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</si>
  <si>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</si>
  <si>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</si>
  <si>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</si>
  <si>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</si>
  <si>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</si>
  <si>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</si>
  <si>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</si>
  <si>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</si>
  <si>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</si>
  <si>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</si>
  <si>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</si>
  <si>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</si>
  <si>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</si>
  <si>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</si>
  <si>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</si>
  <si>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</si>
  <si>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</si>
  <si>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</si>
  <si>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</si>
  <si>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</si>
  <si>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</si>
  <si>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</si>
  <si>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</si>
  <si>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</si>
  <si>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</si>
  <si>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</si>
  <si>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</si>
  <si>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</si>
  <si>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</si>
  <si>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</si>
  <si>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</si>
  <si>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</si>
  <si>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</si>
  <si>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</si>
  <si>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</si>
  <si>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</si>
  <si>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</si>
  <si>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</si>
  <si>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</si>
  <si>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</si>
  <si>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</si>
  <si>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</si>
  <si>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</si>
  <si>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</si>
  <si>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</si>
  <si>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</si>
  <si>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</si>
  <si>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</si>
  <si>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</si>
  <si>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</si>
  <si>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</si>
  <si>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</si>
  <si>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</si>
  <si>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</si>
  <si>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</si>
  <si>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</si>
  <si>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</si>
  <si>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</si>
  <si>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</si>
  <si>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</si>
  <si>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</si>
  <si>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</si>
  <si>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</si>
  <si>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</si>
  <si>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</si>
  <si>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</si>
  <si>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</si>
  <si>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</si>
  <si>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</si>
  <si>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</si>
  <si>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</si>
  <si>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</si>
  <si>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</si>
  <si>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</si>
  <si>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</si>
  <si>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</si>
  <si>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</si>
  <si>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</si>
  <si>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</si>
  <si>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</si>
  <si>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</si>
  <si>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</si>
  <si>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</si>
  <si>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</si>
  <si>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</si>
  <si>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</si>
  <si>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</si>
  <si>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</si>
  <si>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</si>
  <si>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</si>
  <si>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</si>
  <si>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</si>
  <si>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</si>
  <si>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</si>
  <si>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</si>
  <si>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</si>
  <si>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</si>
  <si>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</si>
  <si>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</si>
  <si>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</si>
  <si>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</si>
  <si>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</si>
  <si>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</si>
  <si>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</si>
  <si>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</si>
  <si>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</si>
  <si>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</si>
  <si>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</si>
  <si>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</si>
  <si>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</si>
  <si>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</si>
  <si>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</si>
  <si>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</si>
  <si>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</si>
  <si>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</si>
  <si>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</si>
  <si>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</si>
  <si>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</si>
  <si>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</si>
  <si>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</si>
  <si>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</si>
  <si>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</si>
  <si>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</si>
  <si>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</si>
  <si>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</si>
  <si>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</si>
  <si>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</si>
  <si>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</si>
  <si>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</si>
  <si>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</si>
  <si>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</si>
  <si>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</si>
  <si>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</si>
  <si>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</si>
  <si>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</si>
  <si>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</si>
  <si>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</si>
  <si>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</si>
  <si>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</si>
  <si>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</si>
  <si>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</si>
  <si>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</si>
  <si>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</si>
  <si>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</si>
  <si>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</si>
  <si>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</si>
  <si>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</si>
  <si>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</si>
  <si>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</si>
  <si>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</si>
  <si>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</si>
  <si>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</si>
  <si>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</si>
  <si>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</si>
  <si>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</si>
  <si>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</si>
  <si>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</si>
  <si>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</si>
  <si>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</si>
  <si>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</si>
  <si>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</si>
  <si>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</si>
  <si>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</si>
  <si>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</si>
  <si>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</si>
  <si>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</si>
  <si>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</si>
  <si>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</si>
  <si>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</si>
  <si>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</si>
  <si>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</si>
  <si>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</si>
  <si>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</si>
  <si>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</si>
  <si>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</si>
  <si>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</si>
  <si>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</si>
  <si>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</si>
  <si>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</si>
  <si>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</si>
  <si>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</si>
  <si>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</si>
  <si>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</si>
  <si>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</si>
  <si>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</si>
  <si>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</si>
  <si>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</si>
  <si>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</si>
  <si>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</si>
  <si>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</si>
  <si>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</si>
  <si>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</si>
  <si>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</si>
  <si>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</si>
  <si>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</si>
  <si>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</si>
  <si>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</si>
  <si>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</si>
  <si>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</si>
  <si>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</si>
  <si>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</si>
  <si>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</si>
  <si>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</si>
  <si>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</si>
  <si>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</si>
  <si>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</si>
  <si>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</si>
  <si>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</si>
  <si>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</si>
  <si>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</si>
  <si>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</si>
  <si>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</si>
  <si>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</si>
  <si>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</si>
  <si>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</si>
  <si>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</si>
  <si>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</si>
  <si>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</si>
  <si>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</si>
  <si>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</si>
  <si>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</si>
  <si>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</si>
  <si>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</si>
  <si>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</si>
  <si>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</si>
  <si>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</si>
  <si>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</si>
  <si>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</si>
  <si>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</si>
  <si>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</si>
  <si>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</si>
  <si>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</si>
  <si>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</si>
  <si>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</si>
  <si>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</si>
  <si>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</si>
  <si>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</si>
  <si>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</si>
  <si>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</si>
  <si>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</si>
  <si>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</si>
  <si>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</si>
  <si>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</si>
  <si>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</si>
  <si>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</si>
  <si>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</si>
  <si>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</si>
  <si>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</si>
  <si>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</si>
  <si>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</si>
  <si>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</si>
  <si>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</si>
  <si>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</si>
  <si>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</si>
  <si>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</si>
  <si>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</si>
  <si>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</si>
  <si>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</si>
  <si>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</si>
  <si>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</si>
  <si>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</si>
  <si>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</si>
  <si>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</si>
  <si>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</si>
  <si>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</si>
  <si>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</si>
  <si>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</si>
  <si>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</si>
  <si>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</si>
  <si>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</si>
  <si>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</si>
  <si>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</si>
  <si>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</si>
  <si>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</si>
  <si>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</si>
  <si>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</si>
  <si>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</si>
  <si>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</si>
  <si>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</si>
  <si>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</si>
  <si>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</si>
  <si>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</si>
  <si>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</si>
  <si>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</si>
  <si>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</si>
  <si>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</si>
  <si>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</si>
  <si>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</si>
  <si>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</si>
  <si>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</si>
  <si>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</si>
  <si>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</si>
  <si>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</si>
  <si>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</si>
  <si>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</si>
  <si>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</si>
  <si>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</si>
  <si>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</si>
  <si>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</si>
  <si>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</si>
  <si>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</si>
  <si>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</si>
  <si>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</si>
  <si>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</si>
  <si>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</si>
  <si>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</si>
  <si>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</si>
  <si>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</si>
  <si>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</si>
  <si>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</si>
  <si>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</si>
  <si>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</si>
  <si>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</si>
  <si>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</si>
  <si>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</si>
  <si>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</si>
  <si>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</si>
  <si>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</si>
  <si>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</si>
  <si>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</si>
  <si>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</si>
  <si>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</si>
  <si>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</si>
  <si>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</si>
  <si>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</si>
  <si>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</si>
  <si>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</si>
  <si>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</si>
  <si>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</si>
  <si>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</si>
  <si>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</si>
  <si>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</si>
  <si>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</si>
  <si>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</si>
  <si>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</si>
  <si>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</si>
  <si>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</si>
  <si>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</si>
  <si>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</si>
  <si>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</si>
  <si>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</si>
  <si>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</si>
  <si>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</si>
  <si>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</si>
  <si>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</si>
  <si>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</si>
  <si>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</si>
  <si>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</si>
  <si>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</si>
  <si>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</si>
  <si>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</si>
  <si>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</si>
  <si>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</si>
  <si>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</si>
  <si>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</si>
  <si>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</si>
  <si>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</si>
  <si>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</si>
  <si>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</si>
  <si>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</si>
  <si>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</si>
  <si>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</si>
  <si>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</si>
  <si>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</si>
  <si>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</si>
  <si>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</si>
  <si>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</si>
  <si>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</si>
  <si>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</si>
  <si>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</si>
  <si>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</si>
  <si>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</si>
  <si>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</si>
  <si>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</si>
  <si>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</si>
  <si>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</si>
  <si>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</si>
  <si>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</si>
  <si>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</si>
  <si>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</si>
  <si>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</si>
  <si>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</si>
  <si>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</si>
  <si>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</si>
  <si>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</si>
  <si>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</si>
  <si>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</si>
  <si>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</si>
  <si>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</si>
  <si>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</si>
  <si>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</si>
  <si>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</si>
  <si>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</si>
  <si>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</si>
  <si>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</si>
  <si>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</si>
  <si>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</si>
  <si>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</si>
  <si>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</si>
  <si>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</si>
  <si>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</si>
  <si>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</si>
  <si>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</si>
  <si>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</si>
  <si>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</si>
  <si>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</si>
  <si>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</si>
  <si>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</si>
  <si>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</si>
  <si>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</si>
  <si>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</si>
  <si>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</si>
  <si>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</si>
  <si>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</si>
  <si>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</si>
  <si>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</si>
  <si>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</si>
  <si>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</si>
  <si>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</si>
  <si>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</si>
  <si>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</si>
  <si>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</si>
  <si>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</si>
  <si>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</si>
  <si>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</si>
  <si>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</si>
  <si>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</si>
  <si>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</si>
  <si>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</si>
  <si>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</si>
  <si>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</si>
  <si>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</si>
  <si>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</si>
  <si>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</si>
  <si>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</si>
  <si>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</si>
  <si>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</si>
  <si>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</si>
  <si>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</si>
  <si>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</si>
  <si>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</si>
  <si>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</si>
  <si>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</si>
  <si>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</si>
  <si>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</si>
  <si>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</si>
  <si>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</si>
  <si>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</si>
  <si>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</si>
  <si>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</si>
  <si>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</si>
  <si>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</si>
  <si>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</si>
  <si>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</si>
  <si>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</si>
  <si>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</si>
  <si>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</si>
  <si>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</si>
  <si>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</si>
  <si>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</si>
  <si>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</si>
  <si>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</si>
  <si>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</si>
  <si>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</si>
  <si>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</si>
  <si>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</si>
  <si>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</si>
  <si>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</si>
  <si>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</si>
  <si>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</si>
  <si>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</si>
  <si>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</si>
  <si>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</si>
  <si>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</si>
  <si>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</si>
  <si>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</si>
  <si>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</si>
  <si>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</si>
  <si>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</si>
  <si>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</si>
  <si>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</si>
  <si>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</si>
  <si>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</si>
  <si>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</si>
  <si>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</si>
  <si>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</si>
  <si>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</si>
  <si>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</si>
  <si>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</si>
  <si>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</si>
  <si>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</si>
  <si>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</si>
  <si>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</si>
  <si>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</si>
  <si>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</si>
  <si>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</si>
  <si>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</si>
  <si>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</si>
  <si>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</si>
  <si>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</si>
  <si>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</si>
  <si>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</si>
  <si>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</si>
  <si>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</si>
  <si>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</si>
  <si>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</si>
  <si>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</si>
  <si>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</si>
  <si>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</si>
  <si>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</si>
  <si>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</si>
  <si>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</si>
  <si>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</si>
  <si>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</si>
  <si>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</si>
  <si>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</si>
  <si>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</si>
  <si>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</si>
  <si>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</si>
  <si>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</si>
  <si>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</si>
  <si>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</si>
  <si>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</si>
  <si>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</si>
  <si>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</si>
  <si>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</si>
  <si>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</si>
  <si>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</si>
  <si>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</si>
  <si>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</si>
  <si>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</si>
  <si>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</si>
  <si>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</si>
  <si>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</si>
  <si>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</si>
  <si>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</si>
  <si>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</si>
  <si>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</si>
  <si>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</si>
  <si>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</si>
  <si>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</si>
  <si>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</si>
  <si>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</si>
  <si>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</si>
  <si>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</si>
  <si>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</si>
  <si>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</si>
  <si>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</si>
  <si>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</si>
  <si>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</si>
  <si>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</si>
  <si>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</si>
  <si>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</si>
  <si>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</si>
  <si>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</si>
  <si>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</si>
  <si>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</si>
  <si>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</si>
  <si>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</si>
  <si>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</si>
  <si>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</si>
  <si>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</si>
  <si>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</si>
  <si>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</si>
  <si>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</si>
  <si>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</si>
  <si>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</si>
  <si>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</si>
  <si>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</si>
  <si>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</si>
  <si>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</si>
  <si>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</si>
  <si>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</si>
  <si>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</si>
  <si>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</si>
  <si>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</si>
  <si>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</si>
  <si>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</si>
  <si>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</si>
  <si>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</si>
  <si>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</si>
  <si>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</si>
  <si>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</si>
  <si>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</si>
  <si>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</si>
  <si>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</si>
  <si>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</si>
  <si>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</si>
  <si>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</si>
  <si>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</si>
  <si>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</si>
  <si>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</si>
  <si>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</si>
  <si>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</si>
  <si>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</si>
  <si>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</si>
  <si>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</si>
  <si>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</si>
  <si>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</si>
  <si>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</si>
  <si>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</si>
  <si>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</si>
  <si>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</si>
  <si>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</si>
  <si>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</si>
  <si>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</si>
  <si>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</si>
  <si>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</si>
  <si>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</si>
  <si>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</si>
  <si>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</si>
  <si>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</si>
  <si>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</si>
  <si>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</si>
  <si>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</si>
  <si>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</si>
  <si>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</si>
  <si>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</si>
  <si>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</si>
  <si>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</si>
  <si>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</si>
  <si>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</si>
  <si>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</si>
  <si>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</si>
  <si>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</si>
  <si>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</si>
  <si>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</si>
  <si>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</si>
  <si>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</si>
  <si>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</si>
  <si>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</si>
  <si>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</si>
  <si>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</si>
  <si>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</si>
  <si>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</si>
  <si>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</si>
  <si>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</si>
  <si>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</si>
  <si>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</si>
  <si>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</si>
  <si>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</si>
  <si>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</si>
  <si>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</si>
  <si>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</si>
  <si>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</si>
  <si>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</si>
  <si>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</si>
  <si>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</si>
  <si>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</si>
  <si>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</si>
  <si>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</si>
  <si>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</si>
  <si>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</si>
  <si>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</si>
  <si>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</si>
  <si>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</si>
  <si>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</si>
  <si>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</si>
  <si>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</si>
  <si>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</si>
  <si>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</si>
  <si>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</si>
  <si>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</si>
  <si>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</si>
  <si>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</si>
  <si>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</si>
  <si>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</si>
  <si>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</si>
  <si>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</si>
  <si>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</si>
  <si>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</si>
  <si>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</si>
  <si>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</si>
  <si>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</si>
  <si>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</si>
  <si>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</si>
  <si>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</si>
  <si>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</si>
  <si>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</si>
  <si>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</si>
  <si>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</si>
  <si>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</si>
  <si>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</si>
  <si>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</si>
  <si>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</si>
  <si>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</si>
  <si>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</si>
  <si>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</si>
  <si>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</si>
  <si>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</si>
  <si>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</si>
  <si>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</si>
  <si>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</si>
  <si>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</si>
  <si>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</si>
  <si>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</si>
  <si>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</si>
  <si>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</si>
  <si>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</si>
  <si>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</si>
  <si>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</si>
  <si>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</si>
  <si>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</si>
  <si>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</si>
  <si>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</si>
  <si>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</si>
  <si>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</si>
  <si>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</si>
  <si>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</si>
  <si>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</si>
  <si>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</si>
  <si>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</si>
  <si>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</si>
  <si>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</si>
  <si>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</si>
  <si>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</si>
  <si>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</si>
  <si>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</si>
  <si>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</si>
  <si>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</si>
  <si>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</si>
  <si>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</si>
  <si>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</si>
  <si>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</si>
  <si>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</si>
  <si>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</si>
  <si>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</si>
  <si>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</si>
  <si>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</si>
  <si>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</si>
  <si>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</si>
  <si>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</si>
  <si>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</si>
  <si>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</si>
  <si>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</si>
  <si>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</si>
  <si>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</si>
  <si>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</si>
  <si>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</si>
  <si>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</si>
  <si>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</si>
  <si>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</si>
  <si>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</si>
  <si>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</si>
  <si>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</si>
  <si>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</si>
  <si>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</si>
  <si>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</si>
  <si>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</si>
  <si>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</si>
  <si>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</si>
  <si>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</si>
  <si>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</si>
  <si>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</si>
  <si>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</si>
  <si>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</si>
  <si>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</si>
  <si>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</si>
  <si>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</si>
  <si>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</si>
  <si>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</si>
  <si>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</si>
  <si>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</si>
  <si>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</si>
  <si>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</si>
  <si>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</si>
  <si>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</si>
  <si>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</si>
  <si>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</si>
  <si>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</si>
  <si>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</si>
  <si>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</si>
  <si>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</si>
  <si>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</si>
  <si>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</si>
  <si>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</si>
  <si>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</si>
  <si>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</si>
  <si>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</si>
  <si>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</si>
  <si>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</si>
  <si>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</si>
  <si>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</si>
  <si>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</si>
  <si>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</si>
  <si>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</si>
  <si>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</si>
  <si>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</si>
  <si>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</si>
  <si>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</si>
  <si>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</si>
  <si>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</si>
  <si>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</si>
  <si>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</si>
  <si>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</si>
  <si>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</si>
  <si>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</si>
  <si>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</si>
  <si>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</si>
  <si>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</si>
  <si>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</si>
  <si>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</si>
  <si>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</si>
  <si>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</si>
  <si>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</si>
  <si>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</si>
  <si>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</si>
  <si>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</si>
  <si>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</si>
  <si>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</si>
  <si>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</si>
  <si>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</si>
  <si>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</si>
  <si>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</si>
  <si>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</si>
  <si>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</si>
  <si>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</si>
  <si>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</si>
  <si>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</si>
  <si>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</si>
  <si>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</si>
  <si>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</si>
  <si>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</si>
  <si>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</si>
  <si>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</si>
  <si>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</si>
  <si>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</si>
  <si>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</si>
  <si>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</si>
  <si>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</si>
  <si>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</si>
  <si>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</si>
  <si>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</si>
  <si>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</si>
  <si>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</si>
  <si>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</si>
  <si>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</si>
  <si>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</si>
  <si>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</si>
  <si>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</si>
  <si>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</si>
  <si>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</si>
  <si>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</si>
  <si>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</si>
  <si>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</si>
  <si>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</si>
  <si>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</si>
  <si>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</si>
  <si>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</si>
  <si>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</si>
  <si>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</si>
  <si>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</si>
  <si>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</si>
  <si>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</si>
  <si>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</si>
  <si>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</si>
  <si>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</si>
  <si>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</si>
  <si>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</si>
  <si>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</si>
  <si>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</si>
  <si>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</si>
  <si>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</si>
  <si>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</si>
  <si>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</si>
  <si>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</si>
  <si>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</si>
  <si>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</si>
  <si>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</si>
  <si>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</si>
  <si>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</si>
  <si>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</si>
  <si>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</si>
  <si>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</si>
  <si>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</si>
  <si>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</si>
  <si>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</si>
  <si>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</si>
  <si>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</si>
  <si>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</si>
  <si>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</si>
  <si>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</si>
  <si>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</si>
  <si>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</si>
  <si>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</si>
  <si>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</si>
  <si>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</si>
  <si>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</si>
  <si>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</si>
  <si>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</si>
  <si>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</si>
  <si>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</si>
  <si>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</si>
  <si>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</si>
  <si>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</si>
  <si>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</si>
  <si>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</si>
  <si>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</si>
  <si>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</si>
  <si>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</si>
  <si>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</si>
  <si>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</si>
  <si>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</si>
  <si>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</si>
  <si>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</si>
  <si>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</si>
  <si>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</si>
  <si>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</si>
  <si>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</si>
  <si>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</si>
  <si>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</si>
  <si>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</si>
  <si>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</si>
  <si>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</si>
  <si>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</si>
  <si>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</si>
  <si>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</si>
  <si>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</si>
  <si>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</si>
  <si>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</si>
  <si>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</si>
  <si>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</si>
  <si>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</si>
  <si>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</si>
  <si>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</si>
  <si>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</si>
  <si>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</si>
  <si>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</si>
  <si>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</si>
  <si>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</si>
  <si>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</si>
  <si>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</si>
  <si>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</si>
  <si>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</si>
  <si>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</si>
  <si>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</si>
  <si>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</si>
  <si>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</si>
  <si>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</si>
  <si>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</si>
  <si>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</si>
  <si>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</si>
  <si>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</si>
  <si>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</si>
  <si>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</si>
  <si>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</si>
  <si>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</si>
  <si>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</si>
  <si>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</si>
  <si>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</si>
  <si>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</si>
  <si>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</si>
  <si>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</si>
  <si>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</si>
  <si>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</si>
  <si>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</si>
  <si>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</si>
  <si>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</si>
  <si>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</si>
  <si>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</si>
  <si>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</si>
  <si>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</si>
  <si>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</si>
  <si>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</si>
  <si>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</si>
  <si>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</si>
  <si>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</si>
  <si>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</si>
  <si>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</si>
  <si>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</si>
  <si>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</si>
  <si>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</si>
  <si>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</si>
  <si>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</si>
  <si>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</si>
  <si>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</si>
  <si>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</si>
  <si>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</si>
  <si>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</si>
  <si>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</si>
  <si>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</si>
  <si>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</si>
  <si>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</si>
  <si>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</si>
  <si>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</si>
  <si>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</si>
  <si>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</si>
  <si>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</si>
  <si>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</si>
  <si>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</si>
  <si>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</si>
  <si>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</si>
  <si>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</si>
  <si>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</si>
  <si>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</si>
  <si>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</si>
  <si>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</si>
  <si>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</si>
  <si>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</si>
  <si>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</si>
  <si>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</si>
  <si>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</si>
  <si>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</si>
  <si>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</si>
  <si>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</si>
  <si>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</si>
  <si>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</si>
  <si>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</si>
  <si>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</si>
  <si>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</si>
  <si>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</si>
  <si>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</si>
  <si>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</si>
  <si>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</si>
  <si>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</si>
  <si>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</si>
  <si>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</si>
  <si>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</si>
  <si>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</si>
  <si>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</si>
  <si>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</si>
  <si>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</si>
  <si>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</si>
  <si>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</si>
  <si>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</si>
  <si>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</si>
  <si>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</si>
  <si>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</si>
  <si>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</si>
  <si>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</si>
  <si>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</si>
  <si>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</si>
  <si>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</si>
  <si>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</si>
  <si>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</si>
  <si>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</si>
  <si>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</si>
  <si>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</si>
  <si>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</si>
  <si>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</si>
  <si>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</si>
  <si>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</si>
  <si>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</si>
  <si>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</si>
  <si>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</si>
  <si>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</si>
  <si>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</si>
  <si>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</si>
  <si>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</si>
  <si>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</si>
  <si>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</si>
  <si>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</si>
  <si>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</si>
  <si>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</si>
  <si>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</si>
  <si>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</si>
  <si>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</si>
  <si>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</si>
  <si>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</si>
  <si>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</si>
  <si>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</si>
  <si>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</si>
  <si>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</si>
  <si>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</si>
  <si>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</si>
  <si>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</si>
  <si>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</si>
  <si>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</si>
  <si>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</si>
  <si>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</si>
  <si>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</si>
  <si>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</si>
  <si>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</si>
  <si>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</si>
  <si>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</si>
  <si>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</si>
  <si>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</si>
  <si>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</si>
  <si>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</si>
  <si>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</si>
  <si>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</si>
  <si>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</si>
  <si>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</si>
  <si>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</si>
  <si>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</si>
  <si>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</si>
  <si>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</si>
  <si>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</si>
  <si>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</si>
  <si>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</si>
  <si>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</si>
  <si>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</si>
  <si>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</si>
  <si>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</si>
  <si>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</si>
  <si>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</si>
  <si>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</si>
  <si>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</si>
  <si>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</si>
  <si>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</si>
  <si>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</si>
  <si>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</si>
  <si>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</si>
  <si>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</si>
  <si>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</si>
  <si>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</si>
  <si>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</si>
  <si>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</si>
  <si>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</si>
  <si>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</si>
  <si>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</si>
  <si>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</si>
  <si>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</si>
  <si>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</si>
  <si>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</si>
  <si>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</si>
  <si>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</si>
  <si>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</si>
  <si>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</si>
  <si>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</si>
  <si>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</si>
  <si>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</si>
  <si>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</si>
  <si>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</si>
  <si>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</si>
  <si>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</si>
  <si>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</si>
  <si>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</si>
  <si>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</si>
  <si>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</si>
  <si>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</si>
  <si>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</si>
  <si>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</si>
  <si>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</si>
  <si>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</si>
  <si>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</si>
  <si>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</si>
  <si>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</si>
  <si>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</si>
  <si>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</si>
  <si>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</si>
  <si>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</si>
  <si>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</si>
  <si>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</si>
  <si>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</si>
  <si>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</si>
  <si>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</si>
  <si>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</si>
  <si>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</si>
  <si>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</si>
  <si>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</si>
  <si>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</si>
  <si>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</si>
  <si>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</si>
  <si>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</si>
  <si>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</si>
  <si>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</si>
  <si>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</si>
  <si>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</si>
  <si>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</si>
  <si>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</si>
  <si>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</si>
  <si>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</si>
  <si>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</si>
  <si>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</si>
  <si>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</si>
  <si>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</si>
  <si>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</si>
  <si>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</si>
  <si>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</si>
  <si>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</si>
  <si>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</si>
  <si>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</si>
  <si>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</si>
  <si>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</si>
  <si>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</si>
  <si>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</si>
  <si>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</si>
  <si>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</si>
  <si>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</si>
  <si>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</si>
  <si>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</si>
  <si>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</si>
  <si>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</si>
  <si>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</si>
  <si>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</si>
  <si>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</si>
  <si>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</si>
  <si>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</si>
  <si>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</si>
  <si>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</si>
  <si>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</si>
  <si>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</si>
  <si>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</si>
  <si>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</si>
  <si>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</si>
  <si>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</si>
  <si>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</si>
  <si>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</si>
  <si>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</si>
  <si>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</si>
  <si>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</si>
  <si>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</si>
  <si>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</si>
  <si>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</si>
  <si>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</si>
  <si>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</si>
  <si>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</si>
  <si>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</si>
  <si>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</si>
  <si>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</si>
  <si>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</si>
  <si>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</si>
  <si>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</si>
  <si>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</si>
  <si>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</si>
  <si>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</si>
  <si>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</si>
  <si>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</si>
  <si>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</si>
  <si>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</si>
  <si>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</si>
  <si>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</si>
  <si>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</si>
  <si>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</si>
  <si>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</si>
  <si>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</si>
  <si>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</si>
  <si>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</si>
  <si>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</si>
  <si>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</si>
  <si>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</si>
  <si>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</si>
  <si>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</si>
  <si>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</si>
  <si>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</si>
  <si>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</si>
  <si>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</si>
  <si>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</si>
  <si>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</si>
  <si>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</si>
  <si>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</si>
  <si>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</si>
  <si>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</si>
  <si>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</si>
  <si>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</si>
  <si>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</si>
  <si>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</si>
  <si>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</si>
  <si>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</si>
  <si>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</si>
  <si>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</si>
  <si>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</si>
  <si>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</si>
  <si>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</si>
  <si>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</si>
  <si>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</si>
  <si>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</si>
  <si>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</si>
  <si>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</si>
  <si>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</si>
  <si>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</si>
  <si>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</si>
  <si>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</si>
  <si>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</si>
  <si>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</si>
  <si>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</si>
  <si>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</si>
  <si>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</si>
  <si>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</si>
  <si>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</si>
  <si>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</si>
  <si>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</si>
  <si>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</si>
  <si>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</si>
  <si>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</si>
  <si>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</si>
  <si>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</si>
  <si>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</si>
  <si>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</si>
  <si>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</si>
  <si>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</si>
  <si>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</si>
  <si>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</si>
  <si>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</si>
  <si>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</si>
  <si>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</si>
  <si>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</si>
  <si>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</si>
  <si>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</si>
  <si>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</si>
  <si>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</si>
  <si>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</si>
  <si>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</si>
  <si>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</si>
  <si>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</si>
  <si>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</si>
  <si>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</si>
  <si>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</si>
  <si>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</si>
  <si>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</si>
  <si>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</si>
  <si>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</si>
  <si>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</si>
  <si>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</si>
  <si>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</si>
  <si>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</si>
  <si>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</si>
  <si>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</si>
  <si>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</si>
  <si>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</si>
  <si>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</si>
  <si>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</si>
  <si>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</si>
  <si>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</si>
  <si>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</si>
  <si>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</si>
  <si>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</si>
  <si>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</si>
  <si>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</si>
  <si>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</si>
  <si>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</si>
  <si>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</si>
  <si>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</si>
  <si>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</si>
  <si>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</si>
  <si>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</si>
  <si>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</si>
  <si>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</si>
  <si>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</si>
  <si>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</si>
  <si>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</si>
  <si>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</si>
  <si>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</si>
  <si>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</si>
  <si>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</si>
  <si>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</si>
  <si>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</si>
  <si>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</si>
  <si>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</si>
  <si>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</si>
  <si>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</si>
  <si>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</si>
  <si>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</si>
  <si>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</si>
  <si>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</si>
  <si>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</si>
  <si>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</si>
  <si>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</si>
  <si>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</si>
  <si>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</si>
  <si>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</si>
  <si>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</si>
  <si>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</si>
  <si>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</si>
  <si>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</si>
  <si>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</si>
  <si>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</si>
  <si>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</si>
  <si>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</si>
  <si>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</si>
  <si>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</si>
  <si>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</si>
  <si>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</si>
  <si>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</si>
  <si>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</si>
  <si>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</si>
  <si>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</si>
  <si>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</si>
  <si>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</si>
  <si>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</si>
  <si>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</si>
  <si>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</si>
  <si>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</si>
  <si>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</si>
  <si>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</si>
  <si>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</si>
  <si>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</si>
  <si>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</si>
  <si>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</si>
  <si>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</si>
  <si>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</si>
  <si>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</si>
  <si>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</si>
  <si>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</si>
  <si>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</si>
  <si>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</si>
  <si>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</si>
  <si>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</si>
  <si>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</si>
  <si>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</si>
  <si>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</si>
  <si>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</si>
  <si>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</si>
  <si>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</si>
  <si>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</si>
  <si>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</si>
  <si>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</si>
  <si>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</si>
  <si>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</si>
  <si>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</si>
  <si>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</si>
  <si>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</si>
  <si>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</si>
  <si>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</si>
  <si>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</si>
  <si>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</si>
  <si>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</si>
  <si>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</si>
  <si>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</si>
  <si>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</si>
  <si>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</si>
  <si>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</si>
  <si>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</si>
  <si>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</si>
  <si>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</si>
  <si>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</si>
  <si>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</si>
  <si>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</si>
  <si>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</si>
  <si>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</si>
  <si>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</si>
  <si>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</si>
  <si>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</si>
  <si>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</si>
  <si>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</si>
  <si>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</si>
  <si>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</si>
  <si>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</si>
  <si>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</si>
  <si>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</si>
  <si>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</si>
  <si>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</si>
  <si>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</si>
  <si>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</si>
  <si>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</si>
  <si>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</si>
  <si>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</si>
  <si>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</si>
  <si>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</si>
  <si>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</si>
  <si>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</si>
  <si>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</si>
  <si>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</si>
  <si>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</si>
  <si>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</si>
  <si>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</si>
  <si>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</si>
  <si>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</si>
  <si>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</si>
  <si>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</si>
  <si>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</si>
  <si>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</si>
  <si>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</si>
  <si>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</si>
  <si>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</si>
  <si>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</si>
  <si>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</si>
  <si>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</si>
  <si>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</si>
  <si>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</si>
  <si>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</si>
  <si>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</si>
  <si>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</si>
  <si>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</si>
  <si>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</si>
  <si>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</si>
  <si>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</si>
  <si>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</si>
  <si>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</si>
  <si>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</si>
  <si>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</si>
  <si>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</si>
  <si>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</si>
  <si>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</si>
  <si>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</si>
  <si>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</si>
  <si>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</si>
  <si>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</si>
  <si>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</si>
  <si>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</si>
  <si>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</si>
  <si>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</si>
  <si>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</si>
  <si>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</si>
  <si>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</si>
  <si>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</si>
  <si>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</si>
  <si>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</si>
  <si>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</si>
  <si>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</si>
  <si>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</si>
  <si>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</si>
  <si>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</si>
  <si>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</si>
  <si>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</si>
  <si>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</si>
  <si>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</si>
  <si>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</si>
  <si>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</si>
  <si>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</si>
  <si>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</si>
  <si>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</si>
  <si>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</si>
  <si>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</si>
  <si>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</si>
  <si>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</si>
  <si>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</si>
  <si>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</si>
  <si>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</si>
  <si>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</si>
  <si>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</si>
  <si>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</si>
  <si>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</si>
  <si>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</si>
  <si>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</si>
  <si>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</si>
  <si>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</si>
  <si>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</si>
  <si>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</si>
  <si>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</si>
  <si>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</si>
  <si>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</si>
  <si>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</si>
  <si>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</si>
  <si>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</si>
  <si>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</si>
  <si>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</si>
  <si>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</si>
  <si>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</si>
  <si>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</si>
  <si>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</si>
  <si>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</si>
  <si>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</si>
  <si>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</si>
  <si>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</si>
  <si>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</si>
  <si>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</si>
  <si>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</si>
  <si>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</si>
  <si>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</si>
  <si>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</si>
  <si>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</si>
  <si>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</si>
  <si>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</si>
  <si>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</si>
  <si>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</si>
  <si>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</si>
  <si>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</si>
  <si>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</si>
  <si>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</si>
  <si>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</si>
  <si>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</si>
  <si>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</si>
  <si>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</si>
  <si>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</si>
  <si>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</si>
  <si>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</si>
  <si>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</si>
  <si>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</si>
  <si>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</si>
  <si>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</si>
  <si>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</si>
  <si>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</si>
  <si>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</si>
  <si>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</si>
  <si>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</si>
  <si>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</si>
  <si>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</si>
  <si>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</si>
  <si>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</si>
  <si>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</si>
  <si>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</si>
  <si>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</si>
  <si>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</si>
  <si>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</si>
  <si>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</si>
  <si>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</si>
  <si>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</si>
  <si>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</si>
  <si>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</si>
  <si>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</si>
  <si>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</si>
  <si>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</si>
  <si>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</si>
  <si>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</si>
  <si>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</si>
  <si>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</si>
  <si>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</si>
  <si>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</si>
  <si>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</si>
  <si>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</si>
  <si>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</si>
  <si>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</si>
  <si>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</si>
  <si>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</si>
  <si>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</si>
  <si>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</si>
  <si>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</si>
  <si>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</si>
  <si>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</si>
  <si>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</si>
  <si>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</si>
  <si>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</si>
  <si>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</si>
  <si>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</si>
  <si>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</si>
  <si>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</si>
  <si>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</si>
  <si>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</si>
  <si>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</si>
  <si>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</si>
  <si>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</si>
  <si>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</si>
  <si>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</si>
  <si>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</si>
  <si>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</si>
  <si>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</si>
  <si>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</si>
  <si>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</si>
  <si>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</si>
  <si>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</si>
  <si>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</si>
  <si>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</si>
  <si>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</si>
  <si>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</si>
  <si>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</si>
  <si>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</si>
  <si>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</si>
  <si>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</si>
  <si>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</si>
  <si>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</si>
  <si>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</si>
  <si>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</si>
  <si>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</si>
  <si>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</si>
  <si>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</si>
  <si>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</si>
  <si>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</si>
  <si>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</si>
  <si>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</si>
  <si>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</si>
  <si>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</si>
  <si>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</si>
  <si>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</si>
  <si>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</si>
  <si>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</si>
  <si>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</si>
  <si>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</si>
  <si>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</si>
  <si>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</si>
  <si>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</si>
  <si>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</si>
  <si>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</si>
  <si>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</si>
  <si>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</si>
  <si>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</si>
  <si>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</si>
  <si>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</si>
  <si>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</si>
  <si>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</si>
  <si>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</si>
  <si>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</si>
  <si>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</si>
  <si>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</si>
  <si>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</si>
  <si>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</si>
  <si>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</si>
  <si>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</si>
  <si>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</si>
  <si>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</si>
  <si>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</si>
  <si>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</si>
  <si>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</si>
  <si>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</si>
  <si>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</si>
  <si>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</si>
  <si>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</si>
  <si>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</si>
  <si>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</si>
  <si>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</si>
  <si>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</si>
  <si>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</si>
  <si>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</si>
  <si>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</si>
  <si>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</si>
  <si>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</si>
  <si>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</si>
  <si>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</si>
  <si>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</si>
  <si>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</si>
  <si>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</si>
  <si>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</si>
  <si>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</si>
  <si>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</si>
  <si>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</si>
  <si>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</si>
  <si>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</si>
  <si>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</si>
  <si>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</si>
  <si>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</si>
  <si>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</si>
  <si>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</si>
  <si>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</si>
  <si>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</si>
  <si>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</si>
  <si>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</si>
  <si>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</si>
  <si>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</si>
  <si>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</si>
  <si>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</si>
  <si>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</si>
  <si>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</si>
  <si>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</si>
  <si>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</si>
  <si>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</si>
  <si>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</si>
  <si>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</si>
  <si>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</si>
  <si>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</si>
  <si>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</si>
  <si>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</si>
  <si>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</si>
  <si>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</si>
  <si>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</si>
  <si>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</si>
  <si>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</si>
  <si>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</si>
  <si>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</si>
  <si>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</si>
  <si>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</si>
  <si>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</si>
  <si>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</si>
  <si>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</si>
  <si>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</si>
  <si>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</si>
  <si>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</si>
  <si>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</si>
  <si>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</si>
  <si>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</si>
  <si>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</si>
  <si>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</si>
  <si>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</si>
  <si>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</si>
  <si>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</si>
  <si>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</si>
  <si>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</si>
  <si>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</si>
  <si>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</si>
  <si>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</si>
  <si>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</si>
  <si>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</si>
  <si>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</si>
  <si>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</si>
  <si>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</si>
  <si>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</si>
  <si>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</si>
  <si>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</si>
  <si>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</si>
  <si>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</si>
  <si>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</si>
  <si>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</si>
  <si>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</si>
  <si>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</si>
  <si>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</si>
  <si>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</si>
  <si>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</si>
  <si>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</si>
  <si>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</si>
  <si>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</si>
  <si>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</si>
  <si>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</si>
  <si>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</si>
  <si>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</si>
  <si>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</si>
  <si>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</si>
  <si>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</si>
  <si>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</si>
  <si>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</si>
  <si>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</si>
  <si>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</si>
  <si>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</si>
  <si>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</si>
  <si>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</si>
  <si>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</si>
  <si>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</si>
  <si>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</si>
  <si>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</si>
  <si>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</si>
  <si>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</si>
  <si>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</si>
  <si>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</si>
  <si>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</si>
  <si>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</si>
  <si>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</si>
  <si>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</si>
  <si>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</si>
  <si>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</si>
  <si>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</si>
  <si>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</si>
  <si>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</si>
  <si>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</si>
  <si>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</si>
  <si>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</si>
  <si>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</si>
  <si>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</si>
  <si>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</si>
  <si>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</si>
  <si>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</si>
  <si>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</si>
  <si>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</si>
  <si>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</si>
  <si>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</si>
  <si>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</si>
  <si>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</si>
  <si>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</si>
  <si>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</si>
  <si>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</si>
  <si>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</si>
  <si>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</si>
  <si>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</si>
  <si>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</si>
  <si>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</si>
  <si>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</si>
  <si>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</si>
  <si>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</si>
  <si>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</si>
  <si>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</si>
  <si>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</si>
  <si>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</si>
  <si>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</si>
  <si>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</si>
  <si>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</si>
  <si>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</si>
  <si>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</si>
  <si>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</si>
  <si>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</si>
  <si>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</si>
  <si>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</si>
  <si>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</si>
  <si>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</si>
  <si>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</si>
  <si>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</si>
  <si>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</si>
  <si>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</si>
  <si>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</si>
  <si>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</si>
  <si>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</si>
  <si>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</si>
  <si>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</si>
  <si>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</si>
  <si>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</si>
  <si>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</si>
  <si>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</si>
  <si>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</si>
  <si>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</si>
  <si>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</si>
  <si>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</si>
  <si>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</si>
  <si>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</si>
  <si>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</si>
  <si>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</si>
  <si>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</si>
  <si>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</si>
  <si>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</si>
  <si>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</si>
  <si>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</si>
  <si>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</si>
  <si>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</si>
  <si>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</si>
  <si>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</si>
  <si>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</si>
  <si>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</si>
  <si>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</si>
  <si>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</si>
  <si>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</si>
  <si>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</si>
  <si>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</si>
  <si>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</si>
  <si>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</si>
  <si>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</si>
  <si>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</si>
  <si>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</si>
  <si>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</si>
  <si>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</si>
  <si>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</si>
  <si>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</si>
  <si>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</si>
  <si>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</si>
  <si>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</si>
  <si>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</si>
  <si>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</si>
  <si>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</si>
  <si>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</si>
  <si>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</si>
  <si>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</si>
  <si>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</si>
  <si>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</si>
  <si>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</si>
  <si>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</si>
  <si>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</si>
  <si>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</si>
  <si>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</si>
  <si>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</si>
  <si>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</si>
  <si>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</si>
  <si>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</si>
  <si>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</si>
  <si>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</si>
  <si>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</si>
  <si>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</si>
  <si>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</si>
  <si>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</si>
  <si>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</si>
  <si>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</si>
  <si>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</si>
  <si>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</si>
  <si>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</si>
  <si>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</si>
  <si>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</si>
  <si>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</si>
  <si>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</si>
  <si>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</si>
  <si>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</si>
  <si>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</si>
  <si>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</si>
  <si>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</si>
  <si>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</si>
  <si>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</si>
  <si>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</si>
  <si>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</si>
  <si>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</si>
  <si>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</si>
  <si>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</si>
  <si>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</si>
  <si>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</si>
  <si>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</si>
  <si>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</si>
  <si>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</si>
  <si>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</si>
  <si>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</si>
  <si>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</si>
  <si>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</si>
  <si>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</si>
  <si>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</si>
  <si>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</si>
  <si>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</si>
  <si>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</si>
  <si>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</si>
  <si>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</si>
  <si>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</si>
  <si>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</si>
  <si>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</si>
  <si>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</si>
  <si>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</si>
  <si>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</si>
  <si>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</si>
  <si>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</si>
  <si>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</si>
  <si>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</si>
  <si>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</si>
  <si>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</si>
  <si>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</si>
  <si>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</si>
  <si>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</si>
  <si>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</si>
  <si>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</si>
  <si>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</si>
  <si>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</si>
  <si>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</si>
  <si>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</si>
  <si>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</si>
  <si>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</si>
  <si>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</si>
  <si>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</si>
  <si>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</si>
  <si>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</si>
  <si>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</si>
  <si>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</si>
  <si>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</si>
  <si>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</si>
  <si>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</si>
  <si>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</si>
  <si>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</si>
  <si>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</si>
  <si>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</si>
  <si>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</si>
  <si>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</si>
  <si>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</si>
  <si>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</si>
  <si>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</si>
  <si>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</si>
  <si>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</si>
  <si>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</si>
  <si>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</si>
  <si>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</si>
  <si>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</si>
  <si>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</si>
  <si>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</si>
  <si>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</si>
  <si>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</si>
  <si>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</si>
  <si>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</si>
  <si>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</si>
  <si>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</si>
  <si>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</si>
  <si>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</si>
  <si>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</si>
  <si>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</si>
  <si>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</si>
  <si>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</si>
  <si>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</si>
  <si>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</si>
  <si>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</si>
  <si>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</si>
  <si>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</si>
  <si>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</si>
  <si>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</si>
  <si>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</si>
  <si>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</si>
  <si>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</si>
  <si>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</si>
  <si>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</si>
  <si>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</si>
  <si>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</si>
  <si>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</si>
  <si>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</si>
  <si>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</si>
  <si>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</si>
  <si>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</si>
  <si>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</si>
  <si>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</si>
  <si>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</si>
  <si>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</si>
  <si>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</si>
  <si>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</si>
  <si>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</si>
  <si>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</si>
  <si>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</si>
  <si>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</si>
  <si>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</si>
  <si>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</si>
  <si>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</si>
  <si>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</si>
  <si>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</si>
  <si>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</si>
  <si>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</si>
  <si>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</si>
  <si>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</si>
  <si>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</si>
  <si>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</si>
  <si>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</si>
  <si>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</si>
  <si>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</si>
  <si>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</si>
  <si>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</si>
  <si>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</si>
  <si>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</si>
  <si>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</si>
  <si>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</si>
  <si>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</si>
  <si>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</si>
  <si>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</si>
  <si>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</si>
  <si>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</si>
  <si>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</si>
  <si>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</si>
  <si>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</si>
  <si>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</si>
  <si>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</si>
  <si>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</si>
  <si>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</si>
  <si>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</si>
  <si>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</si>
  <si>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</si>
  <si>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</si>
  <si>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</si>
  <si>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</si>
  <si>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</si>
  <si>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</si>
  <si>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</si>
  <si>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</si>
  <si>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</si>
  <si>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</si>
  <si>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</si>
  <si>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</si>
  <si>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</si>
  <si>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</si>
  <si>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</si>
  <si>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</si>
  <si>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</si>
  <si>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</si>
  <si>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</si>
  <si>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</si>
  <si>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</si>
  <si>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</si>
  <si>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</si>
  <si>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</si>
  <si>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</si>
  <si>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</si>
  <si>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</si>
  <si>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</si>
  <si>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</si>
  <si>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</si>
  <si>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</si>
  <si>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</si>
  <si>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</si>
  <si>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</si>
  <si>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</si>
  <si>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</si>
  <si>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</si>
  <si>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</si>
  <si>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</si>
  <si>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</si>
  <si>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</si>
  <si>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</si>
  <si>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</si>
  <si>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</si>
  <si>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</si>
  <si>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</si>
  <si>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</si>
  <si>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</si>
  <si>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</si>
  <si>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</si>
  <si>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</si>
  <si>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</si>
  <si>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</si>
  <si>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</si>
  <si>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</si>
  <si>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</si>
  <si>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</si>
  <si>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</si>
  <si>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</si>
  <si>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</si>
  <si>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</si>
  <si>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</si>
  <si>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</si>
  <si>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</si>
  <si>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</si>
  <si>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</si>
  <si>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</si>
  <si>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</si>
  <si>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</si>
  <si>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</si>
  <si>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</si>
  <si>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</si>
  <si>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</si>
  <si>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</si>
  <si>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</si>
  <si>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</si>
  <si>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</si>
  <si>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</si>
  <si>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</si>
  <si>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</si>
  <si>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</si>
  <si>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</si>
  <si>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</si>
  <si>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</si>
  <si>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</si>
  <si>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</si>
  <si>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</si>
  <si>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</si>
  <si>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</si>
  <si>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</si>
  <si>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</si>
  <si>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</si>
  <si>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</si>
  <si>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</si>
  <si>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</si>
  <si>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</si>
  <si>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</si>
  <si>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</si>
  <si>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</si>
  <si>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</si>
  <si>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</si>
  <si>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</si>
  <si>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</si>
  <si>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</si>
  <si>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</si>
  <si>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</si>
  <si>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</si>
  <si>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</si>
  <si>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</si>
  <si>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</si>
  <si>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</si>
  <si>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</si>
  <si>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</si>
  <si>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</si>
  <si>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</si>
  <si>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</si>
  <si>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</si>
  <si>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</si>
  <si>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</si>
  <si>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</si>
  <si>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</si>
  <si>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</si>
  <si>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</si>
  <si>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</si>
  <si>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</si>
  <si>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</si>
  <si>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</si>
  <si>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</si>
  <si>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</si>
  <si>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</si>
  <si>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</si>
  <si>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</si>
  <si>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</si>
  <si>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</si>
  <si>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</si>
  <si>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</si>
  <si>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</si>
  <si>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</si>
  <si>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</si>
  <si>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</si>
  <si>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</si>
  <si>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</si>
  <si>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</si>
  <si>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</si>
  <si>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</si>
  <si>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</si>
  <si>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</si>
  <si>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</si>
  <si>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</si>
  <si>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</si>
  <si>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</si>
  <si>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</si>
  <si>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</si>
  <si>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</si>
  <si>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</si>
  <si>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</si>
  <si>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</si>
  <si>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</si>
  <si>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</si>
  <si>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</si>
  <si>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</si>
  <si>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</si>
  <si>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</si>
  <si>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</si>
  <si>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</si>
  <si>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</si>
  <si>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</si>
  <si>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</si>
  <si>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</si>
  <si>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</si>
  <si>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</si>
  <si>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</si>
  <si>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</si>
  <si>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</si>
  <si>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</si>
  <si>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</si>
  <si>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</si>
  <si>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</si>
  <si>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</si>
  <si>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</si>
  <si>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</si>
  <si>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</si>
  <si>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</si>
  <si>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</si>
  <si>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</si>
  <si>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</si>
  <si>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</si>
  <si>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</si>
  <si>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</si>
  <si>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</si>
  <si>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</si>
  <si>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</si>
  <si>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</si>
  <si>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</si>
  <si>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</si>
  <si>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</si>
  <si>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</si>
  <si>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</si>
  <si>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</si>
  <si>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</si>
  <si>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</si>
  <si>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</si>
  <si>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</si>
  <si>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</si>
  <si>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</si>
  <si>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</si>
  <si>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</si>
  <si>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</si>
  <si>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</si>
  <si>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</si>
  <si>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</si>
  <si>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</si>
  <si>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</si>
  <si>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</si>
  <si>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</si>
  <si>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</si>
  <si>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</si>
  <si>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</si>
  <si>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</si>
  <si>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</si>
  <si>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</si>
  <si>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</si>
  <si>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</si>
  <si>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</si>
  <si>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</si>
  <si>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</si>
  <si>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</si>
  <si>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</si>
  <si>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</si>
  <si>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</si>
  <si>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</si>
  <si>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</si>
  <si>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</si>
  <si>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</si>
  <si>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</si>
  <si>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</si>
  <si>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</si>
  <si>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</si>
  <si>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</si>
  <si>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</si>
  <si>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</si>
  <si>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</si>
  <si>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</si>
  <si>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</si>
  <si>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</si>
  <si>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</si>
  <si>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</si>
  <si>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</si>
  <si>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</si>
  <si>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</si>
  <si>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</si>
  <si>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</si>
  <si>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</si>
  <si>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</si>
  <si>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</si>
  <si>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</si>
  <si>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</si>
  <si>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</si>
  <si>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</si>
  <si>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</si>
  <si>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</si>
  <si>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</si>
  <si>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</si>
  <si>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</si>
  <si>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</si>
  <si>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</si>
  <si>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</si>
  <si>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</si>
  <si>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</si>
  <si>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</si>
  <si>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</si>
  <si>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</si>
  <si>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</si>
  <si>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</si>
  <si>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</si>
  <si>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</si>
  <si>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</si>
  <si>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</si>
  <si>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</si>
  <si>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</si>
  <si>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</si>
  <si>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</si>
  <si>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</si>
  <si>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</si>
  <si>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</si>
  <si>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</si>
  <si>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</si>
  <si>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</si>
  <si>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</si>
  <si>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</si>
  <si>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</si>
  <si>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</si>
  <si>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</si>
  <si>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</si>
  <si>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</si>
  <si>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</si>
  <si>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</si>
  <si>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</si>
  <si>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</si>
  <si>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</si>
  <si>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</si>
  <si>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</si>
  <si>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</si>
  <si>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</si>
  <si>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</si>
  <si>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</si>
  <si>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</si>
  <si>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</si>
  <si>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</si>
  <si>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</si>
  <si>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</si>
  <si>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</si>
  <si>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</si>
  <si>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</si>
  <si>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</si>
  <si>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</si>
  <si>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</si>
  <si>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</si>
  <si>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</si>
  <si>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</si>
  <si>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</si>
  <si>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</si>
  <si>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</si>
  <si>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</si>
  <si>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</si>
  <si>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</si>
  <si>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</si>
  <si>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</si>
  <si>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</si>
  <si>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</si>
  <si>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</si>
  <si>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</si>
  <si>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</si>
  <si>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</si>
  <si>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</si>
  <si>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</si>
  <si>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</si>
  <si>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</si>
  <si>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</si>
  <si>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</si>
  <si>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</si>
  <si>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</si>
  <si>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</si>
  <si>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</si>
  <si>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</si>
  <si>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</si>
  <si>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</si>
  <si>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</si>
  <si>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</si>
  <si>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</si>
  <si>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</si>
  <si>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</si>
  <si>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</si>
  <si>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</si>
  <si>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</si>
  <si>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</si>
  <si>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</si>
  <si>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</si>
  <si>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</si>
  <si>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</si>
  <si>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</si>
  <si>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</si>
  <si>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</si>
  <si>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</si>
  <si>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</si>
  <si>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</si>
  <si>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</si>
  <si>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</si>
  <si>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</si>
  <si>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</si>
  <si>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</si>
  <si>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</si>
  <si>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</si>
  <si>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</si>
  <si>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</si>
  <si>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</si>
  <si>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</si>
  <si>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</si>
  <si>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</si>
  <si>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</si>
  <si>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</si>
  <si>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</si>
  <si>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</si>
  <si>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</si>
  <si>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</si>
  <si>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</si>
  <si>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</si>
  <si>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</si>
  <si>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</si>
  <si>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</si>
  <si>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</si>
  <si>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</si>
  <si>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</si>
  <si>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</si>
  <si>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</si>
  <si>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</si>
  <si>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</si>
  <si>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</si>
  <si>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</si>
  <si>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</si>
  <si>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</si>
  <si>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</si>
  <si>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</si>
  <si>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</si>
  <si>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</si>
  <si>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</si>
  <si>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</si>
  <si>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</si>
  <si>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</si>
  <si>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</si>
  <si>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</si>
  <si>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</si>
  <si>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</si>
  <si>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</si>
  <si>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</si>
  <si>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</si>
  <si>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</si>
  <si>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</si>
  <si>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</si>
  <si>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</si>
  <si>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</si>
  <si>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</si>
  <si>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</si>
  <si>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</si>
  <si>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</si>
  <si>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</si>
  <si>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</si>
  <si>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</si>
  <si>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</si>
  <si>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</si>
  <si>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</si>
  <si>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</si>
  <si>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</si>
  <si>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</si>
  <si>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</si>
  <si>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</si>
  <si>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</si>
  <si>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</si>
  <si>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</si>
  <si>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</si>
  <si>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</si>
  <si>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</si>
  <si>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</si>
  <si>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</si>
  <si>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</si>
  <si>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</si>
  <si>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</si>
  <si>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</si>
  <si>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</si>
  <si>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</si>
  <si>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</si>
  <si>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</si>
  <si>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</si>
  <si>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</si>
  <si>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</si>
  <si>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</si>
  <si>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</si>
  <si>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</si>
  <si>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</si>
  <si>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</si>
  <si>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</si>
  <si>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</si>
  <si>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</si>
  <si>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</si>
  <si>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</si>
  <si>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</si>
  <si>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</si>
  <si>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</si>
  <si>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</si>
  <si>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</si>
  <si>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</si>
  <si>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</si>
  <si>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</si>
  <si>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</si>
  <si>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</si>
  <si>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</si>
  <si>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</si>
  <si>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</si>
  <si>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</si>
  <si>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</si>
  <si>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</si>
  <si>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</si>
  <si>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</si>
  <si>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</si>
  <si>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</si>
  <si>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</si>
  <si>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</si>
  <si>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</si>
  <si>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</si>
  <si>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</si>
  <si>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</si>
  <si>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</si>
  <si>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</si>
  <si>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</si>
  <si>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</si>
  <si>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</si>
  <si>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</si>
  <si>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</si>
  <si>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</si>
  <si>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</si>
  <si>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</si>
  <si>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</si>
  <si>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</si>
  <si>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</si>
  <si>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</si>
  <si>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</si>
  <si>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</si>
  <si>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</si>
  <si>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</si>
  <si>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</si>
  <si>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</si>
  <si>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</si>
  <si>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</si>
  <si>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</si>
  <si>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</si>
  <si>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</si>
  <si>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</si>
  <si>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</si>
  <si>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</si>
  <si>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</si>
  <si>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</si>
  <si>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</si>
  <si>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</si>
  <si>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</si>
  <si>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</si>
  <si>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</si>
  <si>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</si>
  <si>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</si>
  <si>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</si>
  <si>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</si>
  <si>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</si>
  <si>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</si>
  <si>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</si>
  <si>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</si>
  <si>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</si>
  <si>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</si>
  <si>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</si>
  <si>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</si>
  <si>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</si>
  <si>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</si>
  <si>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</si>
  <si>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</si>
  <si>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</si>
  <si>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</si>
  <si>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</si>
  <si>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</si>
  <si>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</si>
  <si>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</si>
  <si>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</si>
  <si>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</si>
  <si>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</si>
  <si>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</si>
  <si>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</si>
  <si>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</si>
  <si>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</si>
  <si>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</si>
  <si>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</si>
  <si>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</si>
  <si>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</si>
  <si>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</si>
  <si>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</si>
  <si>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</si>
  <si>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</si>
  <si>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</si>
  <si>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</si>
  <si>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</si>
  <si>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</si>
  <si>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</si>
  <si>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</si>
  <si>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</si>
  <si>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</si>
  <si>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</si>
  <si>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</si>
  <si>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</si>
  <si>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</si>
  <si>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</si>
  <si>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</si>
  <si>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</si>
  <si>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</si>
  <si>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</si>
  <si>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</si>
  <si>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</si>
  <si>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</si>
  <si>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</si>
  <si>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</si>
  <si>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</si>
  <si>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</si>
  <si>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</si>
  <si>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</si>
  <si>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</si>
  <si>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</si>
  <si>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</si>
  <si>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</si>
  <si>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</si>
  <si>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</si>
  <si>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</si>
  <si>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</si>
  <si>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</si>
  <si>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</si>
  <si>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</si>
  <si>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</si>
  <si>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</si>
  <si>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</si>
  <si>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</si>
  <si>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</si>
  <si>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</si>
  <si>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</si>
  <si>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</si>
  <si>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</si>
  <si>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</si>
  <si>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</si>
  <si>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</si>
  <si>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</si>
  <si>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</si>
  <si>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</si>
  <si>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</si>
  <si>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</si>
  <si>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</si>
  <si>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</si>
  <si>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</si>
  <si>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</si>
  <si>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</si>
  <si>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</si>
  <si>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</si>
  <si>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</si>
  <si>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</si>
  <si>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</si>
  <si>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</si>
  <si>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</si>
  <si>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</si>
  <si>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</si>
  <si>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</si>
  <si>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</si>
  <si>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</si>
  <si>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</si>
  <si>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</si>
  <si>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</si>
  <si>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</si>
  <si>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</si>
  <si>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</si>
  <si>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</si>
  <si>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</si>
  <si>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</si>
  <si>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</si>
  <si>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</si>
  <si>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</si>
  <si>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</si>
  <si>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</si>
  <si>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</si>
  <si>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</si>
  <si>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</si>
  <si>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</si>
  <si>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</si>
  <si>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</si>
  <si>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</si>
  <si>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</si>
  <si>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</si>
  <si>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</si>
  <si>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</si>
  <si>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</si>
  <si>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</si>
  <si>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</si>
  <si>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</si>
  <si>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</si>
  <si>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</si>
  <si>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</si>
  <si>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</si>
  <si>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</si>
  <si>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</si>
  <si>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</si>
  <si>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</si>
  <si>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</si>
  <si>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</si>
  <si>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</si>
  <si>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</si>
  <si>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</si>
  <si>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</si>
  <si>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</si>
  <si>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</si>
  <si>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</si>
  <si>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</si>
  <si>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</si>
  <si>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</si>
  <si>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</si>
  <si>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</si>
  <si>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</si>
  <si>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</si>
  <si>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</si>
  <si>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</si>
  <si>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</si>
  <si>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</si>
  <si>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</si>
  <si>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</si>
  <si>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</si>
  <si>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</si>
  <si>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</si>
  <si>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</si>
  <si>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</si>
  <si>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</si>
  <si>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</si>
  <si>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</si>
  <si>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</si>
  <si>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</si>
  <si>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</si>
  <si>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</si>
  <si>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</si>
  <si>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</si>
  <si>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</si>
  <si>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</si>
  <si>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</si>
  <si>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</si>
  <si>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</si>
  <si>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</si>
  <si>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</si>
  <si>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</si>
  <si>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</si>
  <si>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</si>
  <si>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</si>
  <si>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</si>
  <si>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</si>
  <si>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</si>
  <si>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</si>
  <si>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</si>
  <si>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</si>
  <si>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</si>
  <si>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</si>
  <si>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</si>
  <si>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</si>
  <si>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</si>
  <si>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</si>
  <si>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</si>
  <si>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</si>
  <si>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</si>
  <si>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</si>
  <si>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</si>
  <si>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</si>
  <si>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</si>
  <si>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</si>
  <si>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</si>
  <si>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</si>
  <si>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</si>
  <si>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</si>
  <si>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</si>
  <si>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</si>
  <si>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</si>
  <si>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</si>
  <si>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</si>
  <si>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</si>
  <si>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</si>
  <si>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</si>
  <si>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</si>
  <si>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</si>
  <si>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</si>
  <si>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</si>
  <si>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</si>
  <si>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</si>
  <si>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</si>
  <si>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</si>
  <si>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</si>
  <si>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</si>
  <si>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</si>
  <si>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</si>
  <si>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</si>
  <si>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</si>
  <si>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</si>
  <si>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</si>
  <si>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</si>
  <si>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</si>
  <si>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</si>
  <si>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</si>
  <si>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</si>
  <si>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</si>
  <si>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</si>
  <si>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</si>
  <si>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</si>
  <si>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</si>
  <si>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</si>
  <si>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</si>
  <si>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</si>
  <si>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</si>
  <si>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</si>
  <si>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</si>
  <si>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</si>
  <si>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</si>
  <si>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</si>
  <si>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</si>
  <si>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</si>
  <si>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</si>
  <si>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</si>
  <si>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</si>
  <si>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</si>
  <si>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</si>
  <si>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</si>
  <si>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</si>
  <si>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</si>
  <si>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</si>
  <si>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</si>
  <si>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</si>
  <si>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</si>
  <si>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</si>
  <si>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</si>
  <si>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</si>
  <si>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</si>
  <si>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</si>
  <si>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</si>
  <si>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</si>
  <si>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</si>
  <si>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</si>
  <si>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</si>
  <si>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</si>
  <si>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</si>
  <si>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</si>
  <si>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</si>
  <si>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</si>
  <si>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</si>
  <si>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</si>
  <si>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</si>
  <si>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</si>
  <si>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</si>
  <si>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</si>
  <si>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</si>
  <si>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</si>
  <si>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</si>
  <si>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</si>
  <si>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</si>
  <si>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</si>
  <si>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</si>
  <si>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</si>
  <si>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</si>
  <si>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</si>
  <si>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</si>
  <si>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</si>
  <si>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</si>
  <si>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</si>
  <si>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</si>
  <si>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</si>
  <si>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</si>
  <si>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</si>
  <si>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</si>
  <si>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</si>
  <si>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</si>
  <si>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</si>
  <si>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</si>
  <si>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</si>
  <si>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</si>
  <si>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</si>
  <si>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</si>
  <si>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</si>
  <si>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</si>
  <si>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</si>
  <si>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</si>
  <si>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</si>
  <si>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</si>
  <si>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</si>
  <si>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</si>
  <si>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</si>
  <si>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</si>
  <si>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</si>
  <si>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</si>
  <si>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</si>
  <si>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</si>
  <si>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</si>
  <si>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</si>
  <si>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</si>
  <si>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</si>
  <si>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</si>
  <si>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</si>
  <si>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</si>
  <si>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</si>
  <si>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</si>
  <si>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</si>
  <si>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</si>
  <si>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</si>
  <si>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</si>
  <si>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</si>
  <si>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</si>
  <si>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</si>
  <si>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</si>
  <si>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</si>
  <si>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</si>
  <si>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</si>
  <si>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</si>
  <si>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</si>
  <si>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</si>
  <si>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</si>
  <si>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</si>
  <si>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</si>
  <si>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</si>
  <si>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</si>
  <si>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</si>
  <si>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</si>
  <si>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</si>
  <si>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</si>
  <si>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</si>
  <si>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</si>
  <si>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</si>
  <si>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</si>
  <si>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</si>
  <si>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</si>
  <si>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</si>
  <si>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</si>
  <si>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</si>
  <si>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</si>
  <si>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</si>
  <si>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</si>
  <si>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</si>
  <si>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</si>
  <si>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</si>
  <si>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</si>
  <si>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</si>
  <si>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</si>
  <si>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</si>
  <si>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</si>
  <si>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</si>
  <si>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</si>
  <si>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</si>
  <si>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</si>
  <si>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</si>
  <si>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</si>
  <si>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</si>
  <si>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</si>
  <si>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</si>
  <si>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</si>
  <si>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</si>
  <si>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</si>
  <si>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</si>
  <si>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</si>
  <si>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</si>
  <si>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</si>
  <si>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</si>
  <si>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</si>
  <si>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</si>
  <si>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</si>
  <si>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</si>
  <si>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</si>
  <si>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</si>
  <si>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</si>
  <si>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</si>
  <si>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</si>
  <si>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</si>
  <si>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</si>
  <si>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</si>
  <si>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</si>
  <si>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</si>
  <si>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</si>
  <si>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</si>
  <si>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</si>
  <si>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</si>
  <si>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</si>
  <si>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</si>
  <si>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</si>
  <si>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</si>
  <si>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</si>
  <si>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</si>
  <si>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</si>
  <si>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</si>
  <si>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</si>
  <si>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</si>
  <si>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</si>
  <si>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</si>
  <si>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</si>
  <si>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</si>
  <si>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</si>
  <si>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</si>
  <si>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</si>
  <si>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</si>
  <si>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</si>
  <si>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</si>
  <si>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</si>
  <si>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</si>
  <si>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</si>
  <si>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</si>
  <si>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</si>
  <si>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</si>
  <si>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</si>
  <si>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</si>
  <si>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</si>
  <si>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</si>
  <si>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</si>
  <si>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</si>
  <si>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</si>
  <si>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</si>
  <si>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</si>
  <si>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</si>
  <si>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</si>
  <si>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</si>
  <si>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</si>
  <si>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</si>
  <si>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</si>
  <si>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</si>
  <si>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</si>
  <si>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</si>
  <si>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</si>
  <si>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</si>
  <si>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</si>
  <si>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</si>
  <si>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</si>
  <si>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</si>
  <si>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</si>
  <si>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</si>
  <si>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</si>
  <si>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</si>
  <si>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</si>
  <si>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</si>
  <si>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</si>
  <si>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</si>
  <si>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</si>
  <si>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</si>
  <si>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</si>
  <si>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</si>
  <si>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</si>
  <si>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</si>
  <si>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</si>
  <si>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</si>
  <si>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</si>
  <si>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</si>
  <si>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</si>
  <si>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</si>
  <si>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</si>
  <si>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</si>
  <si>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</si>
  <si>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</si>
  <si>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</si>
  <si>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</si>
  <si>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</si>
  <si>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</si>
  <si>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</si>
  <si>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</si>
  <si>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</si>
  <si>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</si>
  <si>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</si>
  <si>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</si>
  <si>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</si>
  <si>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</si>
  <si>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</si>
  <si>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</si>
  <si>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</si>
  <si>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</si>
  <si>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</si>
  <si>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</si>
  <si>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</si>
  <si>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</si>
  <si>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</si>
  <si>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</si>
  <si>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</si>
  <si>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</si>
  <si>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</si>
  <si>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</si>
  <si>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</si>
  <si>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</si>
  <si>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</si>
  <si>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</si>
  <si>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</si>
  <si>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</si>
  <si>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</si>
  <si>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</si>
  <si>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</si>
  <si>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</si>
  <si>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</si>
  <si>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</si>
  <si>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</si>
  <si>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</si>
  <si>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</si>
  <si>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</si>
  <si>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</si>
  <si>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</si>
  <si>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</si>
  <si>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</si>
  <si>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</si>
  <si>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</si>
  <si>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</si>
  <si>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</si>
  <si>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</si>
  <si>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</si>
  <si>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</si>
  <si>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</si>
  <si>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</si>
  <si>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</si>
  <si>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</si>
  <si>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</si>
  <si>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</si>
  <si>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</si>
  <si>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</si>
  <si>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</si>
  <si>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</si>
  <si>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</si>
  <si>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</si>
  <si>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</si>
  <si>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</si>
  <si>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</si>
  <si>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</si>
  <si>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</si>
  <si>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</si>
  <si>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</si>
  <si>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</si>
  <si>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</si>
  <si>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</si>
  <si>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</si>
  <si>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</si>
  <si>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</si>
  <si>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</si>
  <si>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</si>
  <si>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</si>
  <si>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</si>
  <si>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</si>
  <si>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</si>
  <si>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</si>
  <si>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</si>
  <si>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</si>
  <si>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</si>
  <si>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</si>
  <si>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</si>
  <si>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</si>
  <si>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</si>
  <si>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</si>
  <si>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</si>
  <si>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</si>
  <si>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</si>
  <si>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</si>
  <si>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</si>
  <si>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</si>
  <si>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</si>
  <si>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</si>
  <si>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</si>
  <si>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</si>
  <si>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</si>
  <si>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</si>
  <si>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</si>
  <si>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</si>
  <si>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</si>
  <si>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</si>
  <si>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</si>
  <si>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</si>
  <si>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</si>
  <si>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</si>
  <si>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</si>
  <si>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</si>
  <si>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</si>
  <si>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</si>
  <si>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</si>
  <si>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</si>
  <si>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</si>
  <si>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</si>
  <si>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</si>
  <si>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</si>
  <si>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</si>
  <si>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</si>
  <si>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</si>
  <si>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</si>
  <si>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</si>
  <si>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</si>
  <si>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</si>
  <si>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</si>
  <si>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</si>
  <si>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</si>
  <si>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</si>
  <si>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</si>
  <si>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</si>
  <si>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</si>
  <si>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</si>
  <si>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</si>
  <si>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</si>
  <si>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</si>
  <si>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</si>
  <si>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</si>
  <si>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</si>
  <si>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</si>
  <si>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</si>
  <si>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</si>
  <si>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</si>
  <si>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</si>
  <si>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</si>
  <si>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</si>
  <si>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</si>
  <si>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</si>
  <si>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</si>
  <si>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</si>
  <si>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</si>
  <si>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</si>
  <si>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</si>
  <si>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</si>
  <si>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</si>
  <si>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</si>
  <si>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</si>
  <si>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</si>
  <si>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</si>
  <si>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</si>
  <si>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</si>
  <si>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</si>
  <si>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</si>
  <si>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</si>
  <si>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</si>
  <si>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</si>
  <si>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</si>
  <si>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</si>
  <si>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</si>
  <si>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</si>
  <si>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</si>
  <si>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</si>
  <si>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</si>
  <si>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</si>
  <si>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</si>
  <si>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</si>
  <si>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</si>
  <si>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</si>
  <si>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</si>
  <si>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</si>
  <si>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</si>
  <si>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</si>
  <si>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</si>
  <si>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</si>
  <si>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</si>
  <si>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</si>
  <si>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</si>
  <si>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</si>
  <si>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</si>
  <si>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</si>
  <si>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</si>
  <si>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</si>
  <si>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</si>
  <si>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</si>
  <si>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</si>
  <si>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</si>
  <si>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</si>
  <si>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</si>
  <si>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</si>
  <si>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</si>
  <si>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</si>
  <si>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</si>
  <si>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</si>
  <si>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</si>
  <si>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</si>
  <si>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</si>
  <si>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</si>
  <si>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</si>
  <si>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</si>
  <si>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</si>
  <si>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</si>
  <si>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</si>
  <si>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</si>
  <si>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</si>
  <si>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</si>
  <si>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</si>
  <si>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</si>
  <si>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</si>
  <si>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</si>
  <si>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</si>
  <si>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</si>
  <si>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</si>
  <si>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</si>
  <si>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</si>
  <si>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</si>
  <si>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</si>
  <si>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</si>
  <si>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</si>
  <si>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</si>
  <si>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</si>
  <si>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</si>
  <si>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</si>
  <si>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</si>
  <si>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</si>
  <si>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</si>
  <si>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</si>
  <si>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</si>
  <si>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</si>
  <si>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</si>
  <si>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</si>
  <si>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</si>
  <si>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</si>
  <si>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</si>
  <si>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</si>
  <si>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</si>
  <si>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</si>
  <si>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</si>
  <si>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</si>
  <si>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</si>
  <si>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</si>
  <si>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</si>
  <si>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</si>
  <si>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</si>
  <si>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</si>
  <si>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</si>
  <si>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</si>
  <si>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</si>
  <si>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</si>
  <si>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</si>
  <si>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</si>
  <si>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</si>
  <si>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</si>
  <si>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</si>
  <si>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</si>
  <si>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</si>
  <si>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</si>
  <si>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</si>
  <si>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</si>
  <si>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</si>
  <si>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</si>
  <si>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</si>
  <si>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</si>
  <si>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</si>
  <si>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</si>
  <si>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</si>
  <si>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</si>
  <si>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</si>
  <si>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</si>
  <si>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</si>
  <si>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</si>
  <si>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</si>
  <si>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</si>
  <si>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</si>
  <si>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</si>
  <si>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</si>
  <si>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</si>
  <si>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</si>
  <si>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</si>
  <si>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</si>
  <si>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</si>
  <si>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</si>
  <si>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</si>
  <si>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</si>
  <si>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</si>
  <si>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</si>
  <si>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</si>
  <si>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</si>
  <si>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</si>
  <si>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</si>
  <si>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</si>
  <si>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</si>
  <si>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</si>
  <si>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</si>
  <si>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</si>
  <si>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</si>
  <si>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</si>
  <si>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</si>
  <si>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</si>
  <si>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</si>
  <si>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</si>
  <si>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</si>
  <si>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</si>
  <si>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</si>
  <si>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</si>
  <si>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</si>
  <si>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</si>
  <si>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</si>
  <si>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</si>
  <si>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</si>
  <si>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</si>
  <si>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</si>
  <si>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</si>
  <si>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</si>
  <si>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</si>
  <si>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</si>
  <si>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</si>
  <si>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</si>
  <si>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</si>
  <si>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</si>
  <si>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</si>
  <si>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</si>
  <si>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</si>
  <si>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</si>
  <si>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</si>
  <si>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</si>
  <si>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</si>
  <si>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</si>
  <si>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</si>
  <si>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</si>
  <si>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</si>
  <si>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</si>
  <si>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</si>
  <si>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</si>
  <si>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</si>
  <si>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</si>
  <si>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</si>
  <si>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</si>
  <si>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</si>
  <si>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</si>
  <si>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</si>
  <si>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</si>
  <si>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</si>
  <si>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</si>
  <si>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</si>
  <si>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</si>
  <si>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</si>
  <si>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</si>
  <si>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</si>
  <si>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</si>
  <si>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</si>
  <si>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</si>
  <si>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</si>
  <si>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</si>
  <si>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</si>
  <si>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</si>
  <si>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</si>
  <si>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</si>
  <si>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</si>
  <si>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</si>
  <si>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</si>
  <si>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</si>
  <si>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</si>
  <si>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</si>
  <si>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</si>
  <si>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</si>
  <si>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</si>
  <si>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</si>
  <si>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</si>
  <si>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</si>
  <si>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</si>
  <si>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</si>
  <si>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</si>
  <si>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</si>
  <si>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</si>
  <si>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</si>
  <si>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</si>
  <si>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</si>
  <si>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</si>
  <si>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</si>
  <si>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</si>
  <si>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</si>
  <si>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</si>
  <si>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</si>
  <si>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</si>
  <si>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</si>
  <si>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</si>
  <si>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</si>
  <si>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</si>
  <si>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</si>
  <si>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</si>
  <si>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</si>
  <si>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</si>
  <si>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</si>
  <si>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</si>
  <si>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</si>
  <si>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</si>
  <si>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</si>
  <si>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</si>
  <si>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</si>
  <si>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</si>
  <si>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</si>
  <si>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</si>
  <si>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</si>
  <si>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</si>
  <si>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</si>
  <si>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</si>
  <si>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</si>
  <si>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</si>
  <si>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</si>
  <si>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</si>
  <si>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</si>
  <si>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</si>
  <si>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</si>
  <si>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</si>
  <si>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</si>
  <si>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</si>
  <si>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</si>
  <si>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</si>
  <si>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</si>
  <si>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</si>
  <si>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</si>
  <si>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</si>
  <si>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</si>
  <si>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</si>
  <si>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</si>
  <si>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</si>
  <si>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</si>
  <si>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</si>
  <si>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</si>
  <si>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</si>
  <si>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</si>
  <si>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</si>
  <si>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</si>
  <si>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</si>
  <si>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</si>
  <si>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</si>
  <si>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</si>
  <si>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</si>
  <si>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</si>
  <si>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</si>
  <si>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</si>
  <si>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</si>
  <si>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</si>
  <si>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</si>
  <si>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</si>
  <si>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</si>
  <si>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</si>
  <si>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</si>
  <si>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</si>
  <si>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</si>
  <si>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</si>
  <si>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</si>
  <si>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</si>
  <si>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</si>
  <si>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</si>
  <si>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</si>
  <si>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</si>
  <si>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</si>
  <si>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</si>
  <si>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</si>
  <si>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</si>
  <si>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</si>
  <si>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</si>
  <si>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</si>
  <si>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</si>
  <si>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</si>
  <si>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</si>
  <si>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</si>
  <si>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</si>
  <si>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</si>
  <si>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</si>
  <si>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</si>
  <si>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</si>
  <si>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</si>
  <si>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</si>
  <si>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</si>
  <si>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</si>
  <si>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</si>
  <si>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</si>
  <si>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</si>
  <si>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</si>
  <si>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</si>
  <si>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</si>
  <si>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</si>
  <si>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</si>
  <si>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</si>
  <si>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</si>
  <si>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</si>
  <si>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</si>
  <si>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</si>
  <si>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</si>
  <si>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</si>
  <si>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</si>
  <si>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</si>
  <si>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</si>
  <si>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</si>
  <si>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</si>
  <si>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</si>
  <si>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</si>
  <si>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</si>
  <si>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</si>
  <si>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</si>
  <si>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</si>
  <si>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</si>
  <si>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</si>
  <si>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</si>
  <si>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</si>
  <si>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</si>
  <si>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</si>
  <si>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</si>
  <si>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</si>
  <si>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</si>
  <si>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</si>
  <si>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</si>
  <si>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</si>
  <si>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</si>
  <si>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</si>
  <si>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</si>
  <si>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</si>
  <si>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</si>
  <si>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</si>
  <si>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</si>
  <si>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</si>
  <si>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</si>
  <si>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</si>
  <si>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</si>
  <si>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</si>
  <si>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</si>
  <si>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</si>
  <si>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</si>
  <si>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</si>
  <si>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</si>
  <si>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</si>
  <si>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</si>
  <si>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</si>
  <si>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</si>
  <si>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</si>
  <si>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</si>
  <si>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</si>
  <si>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</si>
  <si>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</si>
  <si>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</si>
  <si>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</si>
  <si>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</si>
  <si>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</si>
  <si>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</si>
  <si>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</si>
  <si>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</si>
  <si>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</si>
  <si>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</si>
  <si>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</si>
  <si>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</si>
  <si>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</si>
  <si>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</si>
  <si>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</si>
  <si>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</si>
  <si>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</si>
  <si>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</si>
  <si>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</si>
  <si>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</si>
  <si>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</si>
  <si>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</si>
  <si>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</si>
  <si>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</si>
  <si>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</si>
  <si>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</si>
  <si>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</si>
  <si>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</si>
  <si>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</si>
  <si>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</si>
  <si>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</si>
  <si>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</si>
  <si>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</si>
  <si>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</si>
  <si>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</si>
  <si>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</si>
  <si>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</si>
  <si>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</si>
  <si>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</si>
  <si>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</si>
  <si>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</si>
  <si>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</si>
  <si>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</si>
  <si>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</si>
  <si>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</si>
  <si>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</si>
  <si>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</si>
  <si>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</si>
  <si>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</si>
  <si>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</si>
  <si>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</si>
  <si>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</si>
  <si>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</si>
  <si>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</si>
  <si>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</si>
  <si>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</si>
  <si>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</si>
  <si>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</si>
  <si>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</si>
  <si>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</si>
  <si>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</si>
  <si>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</si>
  <si>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</si>
  <si>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</si>
  <si>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</si>
  <si>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</si>
  <si>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</si>
  <si>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</si>
  <si>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</si>
  <si>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</si>
  <si>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</si>
  <si>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</si>
  <si>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</si>
  <si>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</si>
  <si>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</si>
  <si>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</si>
  <si>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</si>
  <si>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</si>
  <si>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</si>
  <si>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</si>
  <si>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</si>
  <si>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</si>
  <si>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</si>
  <si>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</si>
  <si>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</si>
  <si>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</si>
  <si>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</si>
  <si>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</si>
  <si>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</si>
  <si>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</si>
  <si>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</si>
  <si>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</si>
  <si>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</si>
  <si>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</si>
  <si>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</si>
  <si>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</si>
  <si>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</si>
  <si>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</si>
  <si>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</si>
  <si>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</si>
  <si>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</si>
  <si>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</si>
  <si>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</si>
  <si>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</si>
  <si>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</si>
  <si>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</si>
  <si>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</si>
  <si>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</si>
  <si>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</si>
  <si>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</si>
  <si>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</si>
  <si>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</si>
  <si>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</si>
  <si>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</si>
  <si>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</si>
  <si>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</si>
  <si>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</si>
  <si>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</si>
  <si>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</si>
  <si>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</si>
  <si>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</si>
  <si>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</si>
  <si>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</si>
  <si>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</si>
  <si>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</si>
  <si>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</si>
  <si>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</si>
  <si>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</si>
  <si>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</si>
  <si>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</si>
  <si>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</si>
  <si>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</si>
  <si>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</si>
  <si>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</si>
  <si>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</si>
  <si>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</si>
  <si>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</si>
  <si>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</si>
  <si>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</si>
  <si>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</si>
  <si>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</si>
  <si>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</si>
  <si>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</si>
  <si>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</si>
  <si>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</si>
  <si>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</si>
  <si>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</si>
  <si>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</si>
  <si>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</si>
  <si>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</si>
  <si>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</si>
  <si>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</si>
  <si>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</si>
  <si>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</si>
  <si>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</si>
  <si>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</si>
  <si>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</si>
  <si>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</si>
  <si>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</si>
  <si>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</si>
  <si>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</si>
  <si>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</si>
  <si>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</si>
  <si>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</si>
  <si>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</si>
  <si>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</si>
  <si>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</si>
  <si>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</si>
  <si>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</si>
  <si>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</si>
  <si>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</si>
  <si>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</si>
  <si>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</si>
  <si>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</si>
  <si>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</si>
  <si>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</si>
  <si>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</si>
  <si>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</si>
  <si>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</si>
  <si>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</si>
  <si>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</si>
  <si>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</si>
  <si>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</si>
  <si>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</si>
  <si>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</si>
  <si>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</si>
  <si>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</si>
  <si>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</si>
  <si>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</si>
  <si>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</si>
  <si>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</si>
  <si>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</si>
  <si>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</si>
  <si>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</si>
  <si>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</si>
  <si>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</si>
  <si>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</si>
  <si>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</si>
  <si>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</si>
  <si>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</si>
  <si>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</si>
  <si>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</si>
  <si>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</si>
  <si>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</si>
  <si>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</si>
  <si>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</si>
  <si>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</si>
  <si>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</si>
  <si>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</si>
  <si>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</si>
  <si>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</si>
  <si>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</si>
  <si>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</si>
  <si>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</si>
  <si>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</si>
  <si>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</si>
  <si>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</si>
  <si>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</si>
  <si>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</si>
  <si>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</si>
  <si>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</si>
  <si>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</si>
  <si>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</si>
  <si>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</si>
  <si>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</si>
  <si>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</si>
  <si>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</si>
  <si>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</si>
  <si>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</si>
  <si>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</si>
  <si>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</si>
  <si>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</si>
  <si>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</si>
  <si>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</si>
  <si>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</si>
  <si>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</si>
  <si>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</si>
  <si>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</si>
  <si>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</si>
  <si>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</si>
  <si>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</si>
  <si>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</si>
  <si>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</si>
  <si>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</si>
  <si>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</si>
  <si>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</si>
  <si>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</si>
  <si>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</si>
  <si>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</si>
  <si>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</si>
  <si>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</si>
  <si>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</si>
  <si>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</si>
  <si>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</si>
  <si>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</si>
  <si>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</si>
  <si>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</si>
  <si>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</si>
  <si>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</si>
  <si>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</si>
  <si>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</si>
  <si>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</si>
  <si>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</si>
  <si>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</si>
  <si>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</si>
  <si>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</si>
  <si>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</si>
  <si>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</si>
  <si>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</si>
  <si>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</si>
  <si>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</si>
  <si>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</si>
  <si>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</si>
  <si>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</si>
  <si>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</si>
  <si>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</si>
  <si>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</si>
  <si>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</si>
  <si>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</si>
  <si>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</si>
  <si>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</si>
  <si>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</si>
  <si>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</si>
  <si>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</si>
  <si>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</si>
  <si>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</si>
  <si>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</si>
  <si>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</si>
  <si>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</si>
  <si>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</si>
  <si>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</si>
  <si>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</si>
  <si>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</si>
  <si>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</si>
  <si>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</si>
  <si>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</si>
  <si>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</si>
  <si>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</si>
  <si>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</si>
  <si>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</si>
  <si>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</si>
  <si>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</si>
  <si>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</si>
  <si>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</si>
  <si>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</si>
  <si>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</si>
  <si>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</si>
  <si>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</si>
  <si>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</si>
  <si>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</si>
  <si>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</si>
  <si>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</si>
  <si>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</si>
  <si>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</si>
  <si>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</si>
  <si>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</si>
  <si>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</si>
  <si>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</si>
  <si>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</si>
  <si>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</si>
  <si>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</si>
  <si>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</si>
  <si>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</si>
  <si>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</si>
  <si>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</si>
  <si>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</si>
  <si>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</si>
  <si>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</si>
  <si>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</si>
  <si>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</si>
  <si>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</si>
  <si>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</si>
  <si>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</si>
  <si>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</si>
  <si>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</si>
  <si>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</si>
  <si>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</si>
  <si>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</si>
  <si>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</si>
  <si>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</si>
  <si>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</si>
  <si>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</si>
  <si>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</si>
  <si>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</si>
  <si>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</si>
  <si>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</si>
  <si>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</si>
  <si>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</si>
  <si>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</si>
  <si>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</si>
  <si>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</si>
  <si>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</si>
  <si>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</si>
  <si>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</si>
  <si>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</si>
  <si>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</si>
  <si>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</si>
  <si>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</si>
  <si>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</si>
  <si>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</si>
  <si>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</si>
  <si>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</si>
  <si>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</si>
  <si>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</si>
  <si>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</si>
  <si>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</si>
  <si>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</si>
  <si>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</si>
  <si>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</si>
  <si>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</si>
  <si>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</si>
  <si>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</si>
  <si>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</si>
  <si>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</si>
  <si>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</si>
  <si>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</si>
  <si>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</si>
  <si>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</si>
  <si>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</si>
  <si>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</si>
  <si>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</si>
  <si>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</si>
  <si>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</si>
  <si>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</si>
  <si>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</si>
  <si>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</si>
  <si>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</si>
  <si>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</si>
  <si>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</si>
  <si>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</si>
  <si>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</si>
  <si>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</si>
  <si>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</si>
  <si>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</si>
  <si>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</si>
  <si>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</si>
  <si>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</si>
  <si>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</si>
  <si>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</si>
  <si>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</si>
  <si>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</si>
  <si>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</si>
  <si>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</si>
  <si>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</si>
  <si>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</si>
  <si>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</si>
  <si>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</si>
  <si>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</si>
  <si>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</si>
  <si>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</si>
  <si>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</si>
  <si>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</si>
  <si>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</si>
  <si>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</si>
  <si>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</si>
  <si>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</si>
  <si>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</si>
  <si>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</si>
  <si>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</si>
  <si>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</si>
  <si>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</si>
  <si>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</si>
  <si>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</si>
  <si>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</si>
  <si>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</si>
  <si>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</si>
  <si>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</si>
  <si>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</si>
  <si>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</si>
  <si>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</si>
  <si>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</si>
  <si>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</si>
  <si>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</si>
  <si>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</si>
  <si>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</si>
  <si>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</si>
  <si>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</si>
  <si>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</si>
  <si>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</si>
  <si>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</si>
  <si>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</si>
  <si>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</si>
  <si>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</si>
  <si>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</si>
  <si>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</si>
  <si>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</si>
  <si>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</si>
  <si>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</si>
  <si>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</si>
  <si>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</si>
  <si>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</si>
  <si>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</si>
  <si>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</si>
  <si>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</si>
  <si>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</si>
  <si>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</si>
  <si>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</si>
  <si>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</si>
  <si>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</si>
  <si>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</si>
  <si>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</si>
  <si>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</si>
  <si>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</si>
  <si>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</si>
  <si>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</si>
  <si>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</si>
  <si>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</si>
  <si>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</si>
  <si>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</si>
  <si>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</si>
  <si>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</si>
  <si>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</si>
  <si>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</si>
  <si>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</si>
  <si>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</si>
  <si>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</si>
  <si>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</si>
  <si>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</si>
  <si>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</si>
  <si>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</si>
  <si>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</si>
  <si>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</si>
  <si>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</si>
  <si>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</si>
  <si>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</si>
  <si>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</si>
  <si>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</si>
  <si>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</si>
  <si>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</si>
  <si>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</si>
  <si>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</si>
  <si>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</si>
  <si>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</si>
  <si>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</si>
  <si>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</si>
  <si>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</si>
  <si>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</si>
  <si>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</si>
  <si>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</si>
  <si>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</si>
  <si>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</si>
  <si>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</si>
  <si>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</si>
  <si>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</si>
  <si>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</si>
  <si>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</si>
  <si>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</si>
  <si>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</si>
  <si>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</si>
  <si>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</si>
  <si>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</si>
  <si>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</si>
  <si>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</si>
  <si>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</si>
  <si>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</si>
  <si>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</si>
  <si>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</si>
  <si>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</si>
  <si>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</si>
  <si>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</si>
  <si>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</si>
  <si>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</si>
  <si>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</si>
  <si>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</si>
  <si>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</si>
  <si>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</si>
  <si>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</si>
  <si>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</si>
  <si>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</si>
  <si>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</si>
  <si>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</si>
  <si>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</si>
  <si>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</si>
  <si>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</si>
  <si>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</si>
  <si>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</si>
  <si>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</si>
  <si>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</si>
  <si>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</si>
  <si>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</si>
  <si>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</si>
  <si>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</si>
  <si>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</si>
  <si>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</si>
  <si>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</si>
  <si>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</si>
  <si>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</si>
  <si>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</si>
  <si>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</si>
  <si>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</si>
  <si>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</si>
  <si>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</si>
  <si>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</si>
  <si>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</si>
  <si>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</si>
  <si>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</si>
  <si>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</si>
  <si>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</si>
  <si>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</si>
  <si>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</si>
  <si>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</si>
  <si>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</si>
  <si>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</si>
  <si>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</si>
  <si>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</si>
  <si>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</si>
  <si>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</si>
  <si>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</si>
  <si>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</si>
  <si>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</si>
  <si>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</si>
  <si>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</si>
  <si>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</si>
  <si>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</si>
  <si>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</si>
  <si>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</si>
  <si>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</si>
  <si>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</si>
  <si>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</si>
  <si>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</si>
  <si>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</si>
  <si>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</si>
  <si>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</si>
  <si>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</si>
  <si>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</si>
  <si>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</si>
  <si>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</si>
  <si>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</si>
  <si>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</si>
  <si>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</si>
  <si>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</si>
  <si>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</si>
  <si>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</si>
  <si>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</si>
  <si>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</si>
  <si>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</si>
  <si>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</si>
  <si>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</si>
  <si>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</si>
  <si>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</si>
  <si>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</si>
  <si>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</si>
  <si>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</si>
  <si>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</si>
  <si>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</si>
  <si>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</si>
  <si>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</si>
  <si>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</si>
  <si>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</si>
  <si>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</si>
  <si>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</si>
  <si>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</si>
  <si>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</si>
  <si>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</si>
  <si>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</si>
  <si>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</si>
  <si>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</si>
  <si>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</si>
  <si>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</si>
  <si>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</si>
  <si>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</si>
  <si>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</si>
  <si>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</si>
  <si>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</si>
  <si>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</si>
  <si>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</si>
  <si>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</si>
  <si>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</si>
  <si>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</si>
  <si>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</si>
  <si>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</si>
  <si>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</si>
  <si>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</si>
  <si>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</si>
  <si>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</si>
  <si>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</si>
  <si>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</si>
  <si>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</si>
  <si>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</si>
  <si>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</si>
  <si>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</si>
  <si>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</si>
  <si>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</si>
  <si>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</si>
  <si>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</si>
  <si>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</si>
  <si>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</si>
  <si>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</si>
  <si>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</si>
  <si>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</si>
  <si>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</si>
  <si>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</si>
  <si>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</si>
  <si>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</si>
  <si>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</si>
  <si>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</si>
  <si>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</si>
  <si>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</si>
  <si>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</si>
  <si>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</si>
  <si>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</si>
  <si>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</si>
  <si>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</si>
  <si>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</si>
  <si>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</si>
  <si>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</si>
  <si>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</si>
  <si>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</si>
  <si>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</si>
  <si>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</si>
  <si>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</si>
  <si>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</si>
  <si>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</si>
  <si>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</si>
  <si>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</si>
  <si>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</si>
  <si>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</si>
  <si>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</si>
  <si>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</si>
  <si>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</si>
  <si>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</si>
  <si>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</si>
  <si>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</si>
  <si>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</si>
  <si>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</si>
  <si>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</si>
  <si>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</si>
  <si>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</si>
  <si>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</si>
  <si>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</si>
  <si>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</si>
  <si>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</si>
  <si>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</si>
  <si>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</si>
  <si>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</si>
  <si>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</si>
  <si>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</si>
  <si>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</si>
  <si>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</si>
  <si>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</si>
  <si>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</si>
  <si>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</si>
  <si>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</si>
  <si>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</si>
  <si>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</si>
  <si>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</si>
  <si>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</si>
  <si>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</si>
  <si>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</si>
  <si>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</si>
  <si>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</si>
  <si>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</si>
  <si>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</si>
  <si>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</si>
  <si>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</si>
  <si>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</si>
  <si>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</si>
  <si>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</si>
  <si>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</si>
  <si>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</si>
  <si>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</si>
  <si>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</si>
  <si>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</si>
  <si>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</si>
  <si>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</si>
  <si>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</si>
  <si>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</si>
  <si>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</si>
  <si>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</si>
  <si>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</si>
  <si>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</si>
  <si>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</si>
  <si>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</si>
  <si>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</si>
  <si>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</si>
  <si>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</si>
  <si>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</si>
  <si>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</si>
  <si>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</si>
  <si>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</si>
  <si>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</si>
  <si>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</si>
  <si>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</si>
  <si>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</si>
  <si>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</si>
  <si>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</si>
  <si>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</si>
  <si>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</si>
  <si>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</si>
  <si>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</si>
  <si>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</si>
  <si>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</si>
  <si>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</si>
  <si>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</si>
  <si>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</si>
  <si>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</si>
  <si>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</si>
  <si>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</si>
  <si>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</si>
  <si>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</si>
  <si>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</si>
  <si>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</si>
  <si>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</si>
  <si>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</si>
  <si>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</si>
  <si>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</si>
  <si>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</si>
  <si>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</si>
  <si>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</si>
  <si>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</si>
  <si>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</si>
  <si>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</si>
  <si>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</si>
  <si>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</si>
  <si>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</si>
  <si>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</si>
  <si>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</si>
  <si>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</si>
  <si>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</si>
  <si>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</si>
  <si>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</si>
  <si>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</si>
  <si>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</si>
  <si>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</si>
  <si>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</si>
  <si>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</si>
  <si>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</si>
  <si>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</si>
  <si>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</si>
  <si>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</si>
  <si>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</si>
  <si>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</si>
  <si>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</si>
  <si>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</si>
  <si>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</si>
  <si>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</si>
  <si>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</si>
  <si>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</si>
  <si>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</si>
  <si>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</si>
  <si>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</si>
  <si>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</si>
  <si>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</si>
  <si>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</si>
  <si>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</si>
  <si>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</si>
  <si>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</si>
  <si>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</si>
  <si>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</si>
  <si>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</si>
  <si>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</si>
  <si>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</si>
  <si>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</si>
  <si>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</si>
  <si>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</si>
  <si>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</si>
  <si>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</si>
  <si>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</si>
  <si>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</si>
  <si>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</si>
  <si>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</si>
  <si>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</si>
  <si>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</si>
  <si>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</si>
  <si>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</si>
  <si>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</si>
  <si>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</si>
  <si>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</si>
  <si>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</si>
  <si>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</si>
  <si>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</si>
  <si>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</si>
  <si>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</si>
  <si>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</si>
  <si>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</si>
  <si>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</si>
  <si>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</si>
  <si>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</si>
  <si>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</si>
  <si>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</si>
  <si>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</si>
  <si>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</si>
  <si>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</si>
  <si>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</si>
  <si>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</si>
  <si>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</si>
  <si>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</si>
  <si>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</si>
  <si>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</si>
  <si>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</si>
  <si>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</si>
  <si>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</si>
  <si>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</si>
  <si>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</si>
  <si>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</si>
  <si>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</si>
  <si>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</si>
  <si>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</si>
  <si>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</si>
  <si>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</si>
  <si>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</si>
  <si>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</si>
  <si>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</si>
  <si>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</si>
  <si>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</si>
  <si>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</si>
  <si>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</si>
  <si>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</si>
  <si>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</si>
  <si>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</si>
  <si>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</si>
  <si>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</si>
  <si>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</si>
  <si>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</si>
  <si>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</si>
  <si>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</si>
  <si>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</si>
  <si>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</si>
  <si>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</si>
  <si>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</si>
  <si>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</si>
  <si>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</si>
  <si>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</si>
  <si>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</si>
  <si>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</si>
  <si>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</si>
  <si>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</si>
  <si>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</si>
  <si>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</si>
  <si>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</si>
  <si>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</si>
  <si>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</si>
  <si>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</si>
  <si>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</si>
  <si>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</si>
  <si>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</si>
  <si>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</si>
  <si>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</si>
  <si>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</si>
  <si>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</si>
  <si>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</si>
  <si>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</si>
  <si>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</si>
  <si>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</si>
  <si>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</si>
  <si>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</si>
  <si>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</si>
  <si>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</si>
  <si>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</si>
  <si>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</si>
  <si>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</si>
  <si>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</si>
  <si>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</si>
  <si>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</si>
  <si>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</si>
  <si>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</si>
  <si>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</si>
  <si>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</si>
  <si>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</si>
  <si>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</si>
  <si>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</si>
  <si>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</si>
  <si>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</si>
  <si>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</si>
  <si>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</si>
  <si>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</si>
  <si>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</si>
  <si>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</si>
  <si>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</si>
  <si>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</si>
  <si>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</si>
  <si>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</si>
  <si>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</si>
  <si>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</si>
  <si>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</si>
  <si>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</si>
  <si>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</si>
  <si>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</si>
  <si>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</si>
  <si>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</si>
  <si>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</si>
  <si>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</si>
  <si>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</si>
  <si>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</si>
  <si>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</si>
  <si>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</si>
  <si>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</si>
  <si>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</si>
  <si>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</si>
  <si>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</si>
  <si>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</si>
  <si>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</si>
  <si>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</si>
  <si>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</si>
  <si>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</si>
  <si>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</si>
  <si>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</si>
  <si>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</si>
  <si>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</si>
  <si>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</si>
  <si>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</si>
  <si>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</si>
  <si>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</si>
  <si>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</si>
  <si>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</si>
  <si>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</si>
  <si>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</si>
  <si>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</si>
  <si>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</si>
  <si>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</si>
  <si>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</si>
  <si>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</si>
  <si>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</si>
  <si>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</si>
  <si>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</si>
  <si>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</si>
  <si>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</si>
  <si>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</si>
  <si>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</si>
  <si>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</si>
  <si>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</si>
  <si>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</si>
  <si>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</si>
  <si>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</si>
  <si>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</si>
  <si>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</si>
  <si>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</si>
  <si>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</si>
  <si>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</si>
  <si>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</si>
  <si>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</si>
  <si>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</si>
  <si>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</si>
  <si>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</si>
  <si>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</si>
  <si>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</si>
  <si>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</si>
  <si>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</si>
  <si>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</si>
  <si>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</si>
  <si>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</si>
  <si>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</si>
  <si>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</si>
  <si>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</si>
  <si>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</si>
  <si>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</si>
  <si>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</si>
  <si>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</si>
  <si>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</si>
  <si>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</si>
  <si>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</si>
  <si>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</si>
  <si>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</si>
  <si>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</si>
  <si>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</si>
  <si>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</si>
  <si>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</si>
  <si>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</si>
  <si>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</si>
  <si>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</si>
  <si>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</si>
  <si>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</si>
  <si>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</si>
  <si>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</si>
  <si>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</si>
  <si>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</si>
  <si>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</si>
  <si>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</si>
  <si>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</si>
  <si>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</si>
  <si>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</si>
  <si>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</si>
  <si>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</si>
  <si>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</si>
  <si>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</si>
  <si>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</si>
  <si>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</si>
  <si>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</si>
  <si>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</si>
  <si>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</si>
  <si>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</si>
  <si>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</si>
  <si>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</si>
  <si>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</si>
  <si>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</si>
  <si>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</si>
  <si>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</si>
  <si>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</si>
  <si>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</si>
  <si>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</si>
  <si>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</si>
  <si>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</si>
  <si>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</si>
  <si>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</si>
  <si>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</si>
  <si>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</si>
  <si>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</si>
  <si>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</si>
  <si>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</si>
  <si>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</si>
  <si>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</si>
  <si>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</si>
  <si>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</si>
  <si>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</si>
  <si>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</si>
  <si>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</si>
  <si>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</si>
  <si>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</si>
  <si>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</si>
  <si>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</si>
  <si>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</si>
  <si>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</si>
  <si>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</si>
  <si>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</si>
  <si>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</si>
  <si>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</si>
  <si>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</si>
  <si>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</si>
  <si>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</si>
  <si>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</si>
  <si>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</si>
  <si>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</si>
  <si>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</si>
  <si>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</si>
  <si>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</si>
  <si>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</si>
  <si>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</si>
  <si>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</si>
  <si>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</si>
  <si>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</si>
  <si>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</si>
  <si>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</si>
  <si>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</si>
  <si>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</si>
  <si>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</si>
  <si>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</si>
  <si>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</si>
  <si>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</si>
  <si>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</si>
  <si>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</si>
  <si>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</si>
  <si>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</si>
  <si>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</si>
  <si>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</si>
  <si>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</si>
  <si>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</si>
  <si>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</si>
  <si>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</si>
  <si>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</si>
  <si>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</si>
  <si>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</si>
  <si>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</si>
  <si>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</si>
  <si>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</si>
  <si>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</si>
  <si>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</si>
  <si>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</si>
  <si>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</si>
  <si>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</si>
  <si>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</si>
  <si>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</si>
  <si>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</si>
  <si>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</si>
  <si>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</si>
  <si>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</si>
  <si>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</si>
  <si>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</si>
  <si>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</si>
  <si>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</si>
  <si>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</si>
  <si>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</si>
  <si>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</si>
  <si>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</si>
  <si>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</si>
  <si>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</si>
  <si>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</si>
  <si>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</si>
  <si>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</si>
  <si>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</si>
  <si>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</si>
  <si>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</si>
  <si>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</si>
  <si>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</si>
  <si>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</si>
  <si>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</si>
  <si>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</si>
  <si>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</si>
  <si>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</si>
  <si>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</si>
  <si>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</si>
  <si>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</si>
  <si>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</si>
  <si>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</si>
  <si>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</si>
  <si>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</si>
  <si>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</si>
  <si>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</si>
  <si>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</si>
  <si>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</si>
  <si>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</si>
  <si>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</si>
  <si>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</si>
  <si>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</si>
  <si>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</si>
  <si>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</si>
  <si>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</si>
  <si>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</si>
  <si>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</si>
  <si>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</si>
  <si>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</si>
  <si>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</si>
  <si>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</si>
  <si>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</si>
  <si>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</si>
  <si>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</si>
  <si>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</si>
  <si>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</si>
  <si>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</si>
  <si>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</si>
  <si>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</si>
  <si>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</si>
  <si>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</si>
  <si>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</si>
  <si>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</si>
  <si>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</si>
  <si>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</si>
  <si>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</si>
  <si>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</si>
  <si>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</si>
  <si>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</si>
  <si>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</si>
  <si>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</si>
  <si>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</si>
  <si>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</si>
  <si>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</si>
  <si>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</si>
  <si>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</si>
  <si>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</si>
  <si>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</si>
  <si>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</si>
  <si>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</si>
  <si>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</si>
  <si>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</si>
  <si>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</si>
  <si>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</si>
  <si>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</si>
  <si>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</si>
  <si>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</si>
  <si>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</si>
  <si>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</si>
  <si>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</si>
  <si>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</si>
  <si>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</si>
  <si>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</si>
  <si>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</si>
  <si>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</si>
  <si>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</si>
  <si>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</si>
  <si>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</si>
  <si>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</si>
  <si>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</si>
  <si>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</si>
  <si>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</si>
  <si>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</si>
  <si>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</si>
  <si>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</si>
  <si>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</si>
  <si>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</si>
  <si>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</si>
  <si>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</si>
  <si>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</si>
  <si>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</si>
  <si>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</si>
  <si>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</si>
  <si>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</si>
  <si>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</si>
  <si>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</si>
  <si>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</si>
  <si>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</si>
  <si>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</si>
  <si>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</si>
  <si>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</si>
  <si>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</si>
  <si>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</si>
  <si>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</si>
  <si>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</si>
  <si>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</si>
  <si>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</si>
  <si>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</si>
  <si>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</si>
  <si>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</si>
  <si>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</si>
  <si>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</si>
  <si>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</si>
  <si>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</si>
  <si>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</si>
  <si>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</si>
  <si>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</si>
  <si>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</si>
  <si>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</si>
  <si>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</si>
  <si>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</si>
  <si>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</si>
  <si>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</si>
  <si>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</si>
  <si>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</si>
  <si>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</si>
  <si>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</si>
  <si>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</si>
  <si>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</si>
  <si>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</si>
  <si>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</si>
  <si>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</si>
  <si>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</si>
  <si>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</si>
  <si>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</si>
  <si>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</si>
  <si>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</si>
  <si>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</si>
  <si>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</si>
  <si>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</si>
  <si>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</si>
  <si>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</si>
  <si>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</si>
  <si>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</si>
  <si>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</si>
  <si>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</si>
  <si>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</si>
  <si>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</si>
  <si>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</si>
  <si>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</si>
  <si>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</si>
  <si>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</si>
  <si>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</si>
  <si>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</si>
  <si>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</si>
  <si>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</si>
  <si>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</si>
  <si>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</si>
  <si>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</si>
  <si>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</si>
  <si>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</si>
  <si>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</si>
  <si>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</si>
  <si>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</si>
  <si>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</si>
  <si>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</si>
  <si>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</si>
  <si>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</si>
  <si>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</si>
  <si>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</si>
  <si>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</si>
  <si>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</si>
  <si>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</si>
  <si>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</si>
  <si>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</si>
  <si>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</si>
  <si>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</si>
  <si>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</si>
  <si>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</si>
  <si>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</si>
  <si>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</si>
  <si>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</si>
  <si>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</si>
  <si>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</si>
  <si>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</si>
  <si>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</si>
  <si>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</si>
  <si>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</si>
  <si>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</si>
  <si>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</si>
  <si>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</si>
  <si>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</si>
  <si>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</si>
  <si>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</si>
  <si>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</si>
  <si>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</si>
  <si>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</si>
  <si>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</si>
  <si>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</si>
  <si>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</si>
  <si>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</si>
  <si>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</si>
  <si>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</si>
  <si>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</si>
  <si>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</si>
  <si>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</si>
  <si>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</si>
  <si>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</si>
  <si>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</si>
  <si>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</si>
  <si>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</si>
  <si>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</si>
  <si>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</si>
  <si>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</si>
  <si>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</si>
  <si>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</si>
  <si>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</si>
  <si>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</si>
  <si>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</si>
  <si>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</si>
  <si>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</si>
  <si>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</si>
  <si>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</si>
  <si>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</si>
  <si>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</si>
  <si>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</si>
  <si>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</si>
  <si>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</si>
  <si>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</si>
  <si>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</si>
  <si>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</si>
  <si>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</si>
  <si>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</si>
  <si>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</si>
  <si>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</si>
  <si>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</si>
  <si>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</si>
  <si>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</si>
  <si>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</si>
  <si>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</si>
  <si>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</si>
  <si>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</si>
  <si>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</si>
  <si>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</si>
  <si>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</si>
  <si>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</si>
  <si>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</si>
  <si>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</si>
  <si>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</si>
  <si>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</si>
  <si>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</si>
  <si>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</si>
  <si>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</si>
  <si>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</si>
  <si>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</si>
  <si>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</si>
  <si>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</si>
  <si>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</si>
  <si>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</si>
  <si>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</si>
  <si>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</si>
  <si>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</si>
  <si>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</si>
  <si>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</si>
  <si>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</si>
  <si>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</si>
  <si>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</si>
  <si>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</si>
  <si>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</si>
  <si>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</si>
  <si>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</si>
  <si>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</si>
  <si>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</si>
  <si>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</si>
  <si>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</si>
  <si>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</si>
  <si>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</si>
  <si>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</si>
  <si>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</si>
  <si>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</si>
  <si>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</si>
  <si>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</si>
  <si>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</si>
  <si>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</si>
  <si>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</si>
  <si>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</si>
  <si>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</si>
  <si>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</si>
  <si>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</si>
  <si>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</si>
  <si>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</si>
  <si>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</si>
  <si>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</si>
  <si>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</si>
  <si>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</si>
  <si>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</si>
  <si>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</si>
  <si>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</si>
  <si>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</si>
  <si>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</si>
  <si>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</si>
  <si>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</si>
  <si>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</si>
  <si>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</si>
  <si>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</si>
  <si>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</si>
  <si>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</si>
  <si>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</si>
  <si>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</si>
  <si>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</si>
  <si>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</si>
  <si>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</si>
  <si>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</si>
  <si>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</si>
  <si>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</si>
  <si>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</si>
  <si>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</si>
  <si>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</si>
  <si>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</si>
  <si>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</si>
  <si>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</si>
  <si>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</si>
  <si>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</si>
  <si>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</si>
  <si>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</si>
  <si>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</si>
  <si>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</si>
  <si>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</si>
  <si>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</si>
  <si>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</si>
  <si>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</si>
  <si>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</si>
  <si>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</si>
  <si>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</si>
  <si>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</si>
  <si>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</si>
  <si>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</si>
  <si>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</si>
  <si>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</si>
  <si>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</si>
  <si>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</si>
  <si>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</si>
  <si>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</si>
  <si>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</si>
  <si>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</si>
  <si>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</si>
  <si>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</si>
  <si>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</si>
  <si>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</si>
  <si>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</si>
  <si>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</si>
  <si>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</si>
  <si>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</si>
  <si>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</si>
  <si>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</si>
  <si>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</si>
  <si>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</si>
  <si>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</si>
  <si>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</si>
  <si>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</si>
  <si>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</si>
  <si>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</si>
  <si>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</si>
  <si>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</si>
  <si>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</si>
  <si>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</si>
  <si>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</si>
  <si>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</si>
  <si>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</si>
  <si>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</si>
  <si>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</si>
  <si>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</si>
  <si>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</si>
  <si>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</si>
  <si>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</si>
  <si>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</si>
  <si>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</si>
  <si>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</si>
  <si>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</si>
  <si>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</si>
  <si>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</si>
  <si>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</si>
  <si>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</si>
  <si>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</si>
  <si>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</si>
  <si>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</si>
  <si>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</si>
  <si>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</si>
  <si>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</si>
  <si>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</si>
  <si>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</si>
  <si>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</si>
  <si>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</si>
  <si>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</si>
  <si>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</si>
  <si>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</si>
  <si>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</si>
  <si>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</si>
  <si>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</si>
  <si>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</si>
  <si>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</si>
  <si>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</si>
  <si>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</si>
  <si>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</si>
  <si>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</si>
  <si>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</si>
  <si>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</si>
  <si>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</si>
  <si>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</si>
  <si>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</si>
  <si>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</si>
  <si>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</si>
  <si>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</si>
  <si>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</si>
  <si>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</si>
  <si>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</si>
  <si>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</si>
  <si>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</si>
  <si>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</si>
  <si>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</si>
  <si>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</si>
  <si>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</si>
  <si>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</si>
  <si>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</si>
  <si>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</si>
  <si>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</si>
  <si>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</si>
  <si>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</si>
  <si>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</si>
  <si>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</si>
  <si>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</si>
  <si>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</si>
  <si>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</si>
  <si>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</si>
  <si>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</si>
  <si>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</si>
  <si>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</si>
  <si>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</si>
  <si>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</si>
  <si>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</si>
  <si>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</si>
  <si>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</si>
  <si>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</si>
  <si>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</si>
  <si>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</si>
  <si>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</si>
  <si>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</si>
  <si>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</si>
  <si>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</si>
  <si>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</si>
  <si>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</si>
  <si>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</si>
  <si>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</si>
  <si>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</si>
  <si>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</si>
  <si>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</si>
  <si>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</si>
  <si>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</si>
  <si>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</si>
  <si>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</si>
  <si>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</si>
  <si>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</si>
  <si>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</si>
  <si>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</si>
  <si>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</si>
  <si>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</si>
  <si>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</si>
  <si>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</si>
  <si>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</si>
  <si>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</si>
  <si>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</si>
  <si>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</si>
  <si>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</si>
  <si>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</si>
  <si>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</si>
  <si>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</si>
  <si>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</si>
  <si>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</si>
  <si>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</si>
  <si>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</si>
  <si>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</si>
  <si>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</si>
  <si>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</si>
  <si>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</si>
  <si>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</si>
  <si>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</si>
  <si>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</si>
  <si>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</si>
  <si>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</si>
  <si>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</si>
  <si>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</si>
  <si>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</si>
  <si>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</si>
  <si>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</si>
  <si>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</si>
  <si>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</si>
  <si>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</si>
  <si>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</si>
  <si>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</si>
  <si>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</si>
  <si>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</si>
  <si>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</si>
  <si>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</si>
  <si>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</si>
  <si>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</si>
  <si>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</si>
  <si>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</si>
  <si>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</si>
  <si>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</si>
  <si>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</si>
  <si>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</si>
  <si>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</si>
  <si>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</si>
  <si>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</si>
  <si>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</si>
  <si>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</si>
  <si>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</si>
  <si>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</si>
  <si>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</si>
  <si>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</si>
  <si>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</si>
  <si>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</si>
  <si>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</si>
  <si>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</si>
  <si>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</si>
  <si>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</si>
  <si>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</si>
  <si>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</si>
  <si>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</si>
  <si>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</si>
  <si>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</si>
  <si>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</si>
  <si>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</si>
  <si>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</si>
  <si>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</si>
  <si>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</si>
  <si>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</si>
  <si>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</si>
  <si>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</si>
  <si>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</si>
  <si>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</si>
  <si>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</si>
  <si>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</si>
  <si>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</si>
  <si>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</si>
  <si>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</si>
  <si>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</si>
  <si>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</si>
  <si>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</si>
  <si>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</si>
  <si>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</si>
  <si>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</si>
  <si>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</si>
  <si>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</si>
  <si>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</si>
  <si>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</si>
  <si>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</si>
  <si>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</si>
  <si>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</si>
  <si>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</si>
  <si>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</si>
  <si>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</si>
  <si>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</si>
  <si>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</si>
  <si>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</si>
  <si>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</si>
  <si>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</si>
  <si>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</si>
  <si>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</si>
  <si>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</si>
  <si>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</si>
  <si>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</si>
  <si>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</si>
  <si>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</si>
  <si>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</si>
  <si>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</si>
  <si>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</si>
  <si>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</si>
  <si>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</si>
  <si>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</si>
  <si>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</si>
  <si>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</si>
  <si>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</si>
  <si>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</si>
  <si>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</si>
  <si>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</si>
  <si>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</si>
  <si>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</si>
  <si>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</si>
  <si>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</si>
  <si>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</si>
  <si>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</si>
  <si>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</si>
  <si>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</si>
  <si>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</si>
  <si>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</si>
  <si>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</si>
  <si>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</si>
  <si>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</si>
  <si>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</si>
  <si>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</si>
  <si>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</si>
  <si>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</si>
  <si>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</si>
  <si>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</si>
  <si>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</si>
  <si>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</si>
  <si>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</si>
  <si>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</si>
  <si>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</si>
  <si>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</si>
  <si>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</si>
  <si>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</si>
  <si>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</si>
  <si>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</si>
  <si>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</si>
  <si>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</si>
  <si>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</si>
  <si>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</si>
  <si>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</si>
  <si>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</si>
  <si>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</si>
  <si>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</si>
  <si>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</si>
  <si>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</si>
  <si>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</si>
  <si>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</si>
  <si>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</si>
  <si>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</si>
  <si>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</si>
  <si>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</si>
  <si>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</si>
  <si>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</si>
  <si>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</si>
  <si>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</si>
  <si>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</si>
  <si>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</si>
  <si>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</si>
  <si>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</si>
  <si>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</si>
  <si>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</si>
  <si>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</si>
  <si>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</si>
  <si>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</si>
  <si>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</si>
  <si>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</si>
  <si>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</si>
  <si>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</si>
  <si>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</si>
  <si>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</si>
  <si>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</si>
  <si>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</si>
  <si>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</si>
  <si>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</si>
  <si>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</si>
  <si>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</si>
  <si>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</si>
  <si>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</si>
  <si>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</si>
  <si>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</si>
  <si>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</si>
  <si>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</si>
  <si>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</si>
  <si>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</si>
  <si>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</si>
  <si>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</si>
  <si>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</si>
  <si>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</si>
  <si>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</si>
  <si>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</si>
  <si>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</si>
  <si>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</si>
  <si>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</si>
  <si>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</si>
  <si>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</si>
  <si>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</si>
  <si>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</si>
  <si>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</si>
  <si>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</si>
  <si>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</si>
  <si>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</si>
  <si>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</si>
  <si>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</si>
  <si>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</si>
  <si>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</si>
  <si>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</si>
  <si>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</si>
  <si>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</si>
  <si>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</si>
  <si>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</si>
  <si>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</si>
  <si>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</si>
  <si>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</si>
  <si>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</si>
  <si>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</si>
  <si>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</si>
  <si>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</si>
  <si>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</si>
  <si>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</si>
  <si>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</si>
  <si>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</si>
  <si>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</si>
  <si>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</si>
  <si>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</si>
  <si>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</si>
  <si>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</si>
  <si>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</si>
  <si>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</si>
  <si>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</si>
  <si>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</si>
  <si>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</si>
  <si>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</si>
  <si>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</si>
  <si>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</si>
  <si>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</si>
  <si>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</si>
  <si>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</si>
  <si>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</si>
  <si>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</si>
  <si>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</si>
  <si>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</si>
  <si>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</si>
  <si>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</si>
  <si>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</si>
  <si>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</si>
  <si>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</si>
  <si>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</si>
  <si>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</si>
  <si>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</si>
  <si>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</si>
  <si>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</si>
  <si>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</si>
  <si>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</si>
  <si>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</si>
  <si>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</si>
  <si>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</si>
  <si>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</si>
  <si>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</si>
  <si>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</si>
  <si>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</si>
  <si>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</si>
  <si>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</si>
  <si>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</si>
  <si>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</si>
  <si>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</si>
  <si>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</si>
  <si>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</si>
  <si>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</si>
  <si>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</si>
  <si>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</si>
  <si>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</si>
  <si>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</si>
  <si>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</si>
  <si>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</si>
  <si>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</si>
  <si>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</si>
  <si>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</si>
  <si>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</si>
  <si>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</si>
  <si>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</si>
  <si>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</si>
  <si>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</si>
  <si>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</si>
  <si>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</si>
  <si>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</si>
  <si>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</si>
  <si>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</si>
  <si>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</si>
  <si>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</si>
  <si>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</si>
  <si>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</si>
  <si>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</si>
  <si>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</si>
  <si>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</si>
  <si>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</si>
  <si>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</si>
  <si>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</si>
  <si>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</si>
  <si>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</si>
  <si>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</si>
  <si>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</si>
  <si>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</si>
  <si>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</si>
  <si>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</si>
  <si>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</si>
  <si>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</si>
  <si>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</si>
  <si>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</si>
  <si>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</si>
  <si>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</si>
  <si>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</si>
  <si>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</si>
  <si>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</si>
  <si>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</si>
  <si>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</si>
  <si>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</si>
  <si>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</si>
  <si>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</si>
  <si>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</si>
  <si>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</si>
  <si>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</si>
  <si>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</si>
  <si>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</si>
  <si>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</si>
  <si>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</si>
  <si>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</si>
  <si>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</si>
  <si>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</si>
  <si>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</si>
  <si>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</si>
  <si>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</si>
  <si>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</si>
  <si>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</si>
  <si>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</si>
  <si>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</si>
  <si>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</si>
  <si>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</si>
  <si>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</si>
  <si>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</si>
  <si>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</si>
  <si>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</si>
  <si>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</si>
  <si>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</si>
  <si>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</si>
  <si>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</si>
  <si>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</si>
  <si>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</si>
  <si>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</si>
  <si>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</si>
  <si>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</si>
  <si>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</si>
  <si>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</si>
  <si>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</si>
  <si>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</si>
  <si>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</si>
  <si>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</si>
  <si>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</si>
  <si>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</si>
  <si>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</si>
  <si>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</si>
  <si>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</si>
  <si>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</si>
  <si>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</si>
  <si>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</si>
  <si>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</si>
  <si>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</si>
  <si>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</si>
  <si>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</si>
  <si>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</si>
  <si>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</si>
  <si>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</si>
  <si>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</si>
  <si>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</si>
  <si>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</si>
  <si>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</si>
  <si>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</si>
  <si>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</si>
  <si>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</si>
  <si>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</si>
  <si>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</si>
  <si>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</si>
  <si>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</si>
  <si>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</si>
  <si>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</si>
  <si>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</si>
  <si>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</si>
  <si>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</si>
  <si>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</si>
  <si>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</si>
  <si>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</si>
  <si>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</si>
  <si>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</si>
  <si>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</si>
  <si>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</si>
  <si>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</si>
  <si>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</si>
  <si>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</si>
  <si>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</si>
  <si>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</si>
  <si>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</si>
  <si>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</si>
  <si>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</si>
  <si>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</si>
  <si>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</si>
  <si>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</si>
  <si>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</si>
  <si>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</si>
  <si>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</si>
  <si>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</si>
  <si>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</si>
  <si>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</si>
  <si>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</si>
  <si>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</si>
  <si>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</si>
  <si>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</si>
  <si>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</si>
  <si>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</si>
  <si>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</si>
  <si>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</si>
  <si>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</si>
  <si>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</si>
  <si>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</si>
  <si>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</si>
  <si>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</si>
  <si>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</si>
  <si>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</si>
  <si>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</si>
  <si>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</si>
  <si>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</si>
  <si>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</si>
  <si>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</si>
  <si>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</si>
  <si>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</si>
  <si>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</si>
  <si>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</si>
  <si>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</si>
  <si>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</si>
  <si>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</si>
  <si>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</si>
  <si>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</si>
  <si>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</si>
  <si>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</si>
  <si>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</si>
  <si>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</si>
  <si>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</si>
  <si>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</si>
  <si>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</si>
  <si>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</si>
  <si>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</si>
  <si>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</si>
  <si>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</si>
  <si>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</si>
  <si>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</si>
  <si>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</si>
  <si>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</si>
  <si>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</si>
  <si>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</si>
  <si>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</si>
  <si>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</si>
  <si>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</si>
  <si>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</si>
  <si>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</si>
  <si>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</si>
  <si>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</si>
  <si>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</si>
  <si>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</si>
  <si>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</si>
  <si>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</si>
  <si>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</si>
  <si>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</si>
  <si>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</si>
  <si>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</si>
  <si>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</si>
  <si>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</si>
  <si>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</si>
  <si>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</si>
  <si>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</si>
  <si>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</si>
  <si>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</si>
  <si>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</si>
  <si>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</si>
  <si>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</si>
  <si>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</si>
  <si>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</si>
  <si>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</si>
  <si>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</si>
  <si>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</si>
  <si>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</si>
  <si>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</si>
  <si>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</si>
  <si>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</si>
  <si>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</si>
  <si>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</si>
  <si>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</si>
  <si>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</si>
  <si>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</si>
  <si>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</si>
  <si>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</si>
  <si>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</si>
  <si>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</si>
  <si>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</si>
  <si>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</si>
  <si>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</si>
  <si>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</si>
  <si>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</si>
  <si>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</si>
  <si>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</si>
  <si>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</si>
  <si>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</si>
  <si>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</si>
  <si>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</si>
  <si>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</si>
  <si>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</si>
  <si>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</si>
  <si>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</si>
  <si>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</si>
  <si>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</si>
  <si>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</si>
  <si>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</si>
  <si>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</si>
  <si>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</si>
  <si>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</si>
  <si>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</si>
  <si>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</si>
  <si>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</si>
  <si>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</si>
  <si>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</si>
  <si>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</si>
  <si>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</si>
  <si>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</si>
  <si>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</si>
  <si>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</si>
  <si>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</si>
  <si>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</si>
  <si>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</si>
  <si>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</si>
  <si>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</si>
  <si>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</si>
  <si>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</si>
  <si>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</si>
  <si>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</si>
  <si>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</si>
  <si>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</si>
  <si>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</si>
  <si>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</si>
  <si>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</si>
  <si>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</si>
  <si>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</si>
  <si>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</si>
  <si>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</si>
  <si>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</si>
  <si>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</si>
  <si>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</si>
  <si>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</si>
  <si>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</si>
  <si>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</si>
  <si>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</si>
  <si>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</si>
  <si>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</si>
  <si>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</si>
  <si>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</si>
  <si>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</si>
  <si>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</si>
  <si>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</si>
  <si>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</si>
  <si>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</si>
  <si>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</si>
  <si>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</si>
  <si>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</si>
  <si>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</si>
  <si>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</si>
  <si>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</si>
  <si>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</si>
  <si>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</si>
  <si>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</si>
  <si>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</si>
  <si>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</si>
  <si>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</si>
  <si>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</si>
  <si>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</si>
  <si>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</si>
  <si>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</si>
  <si>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</si>
  <si>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</si>
  <si>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</si>
  <si>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</si>
  <si>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</si>
  <si>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</si>
  <si>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</si>
  <si>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</si>
  <si>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</si>
  <si>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</si>
  <si>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</si>
  <si>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</si>
  <si>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</si>
  <si>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</si>
  <si>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</si>
  <si>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</si>
  <si>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</si>
  <si>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</si>
  <si>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</si>
  <si>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</si>
  <si>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</si>
  <si>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</si>
  <si>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</si>
  <si>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</si>
  <si>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</si>
  <si>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</si>
  <si>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</si>
  <si>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</si>
  <si>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</si>
  <si>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</si>
  <si>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</si>
  <si>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</si>
  <si>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</si>
  <si>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</si>
  <si>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</si>
  <si>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</si>
  <si>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</si>
  <si>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</si>
  <si>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</si>
  <si>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</si>
  <si>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</si>
  <si>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</si>
  <si>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</si>
  <si>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</si>
  <si>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</si>
  <si>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</si>
  <si>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</si>
  <si>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</si>
  <si>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</si>
  <si>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</si>
  <si>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</si>
  <si>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</si>
  <si>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</si>
  <si>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</si>
  <si>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</si>
  <si>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</si>
  <si>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</si>
  <si>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</si>
  <si>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</si>
  <si>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</si>
  <si>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</si>
  <si>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</si>
  <si>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</si>
  <si>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</si>
  <si>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</si>
  <si>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</si>
  <si>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</si>
  <si>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</si>
  <si>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</si>
  <si>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</si>
  <si>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</si>
  <si>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</si>
  <si>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</si>
  <si>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</si>
  <si>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</si>
  <si>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</si>
  <si>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</si>
  <si>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</si>
  <si>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</si>
  <si>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</si>
  <si>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</si>
  <si>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</si>
  <si>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</si>
  <si>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</si>
  <si>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</si>
  <si>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</si>
  <si>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</si>
  <si>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</si>
  <si>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</si>
  <si>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</si>
  <si>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</si>
  <si>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</si>
  <si>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</si>
  <si>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</si>
  <si>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</si>
  <si>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</si>
  <si>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</si>
  <si>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</si>
  <si>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</si>
  <si>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</si>
  <si>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</si>
  <si>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</si>
  <si>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</si>
  <si>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</si>
  <si>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</si>
  <si>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</si>
  <si>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</si>
  <si>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</si>
  <si>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</si>
  <si>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</si>
  <si>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</si>
  <si>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</si>
  <si>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</si>
  <si>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</si>
  <si>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</si>
  <si>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</si>
  <si>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</si>
  <si>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</si>
  <si>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</si>
  <si>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</si>
  <si>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</si>
  <si>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</si>
  <si>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</si>
  <si>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</si>
  <si>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</si>
  <si>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</si>
  <si>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</si>
  <si>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</si>
  <si>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</si>
  <si>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</si>
  <si>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</si>
  <si>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</si>
  <si>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</si>
  <si>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</si>
  <si>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</si>
  <si>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</si>
  <si>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</si>
  <si>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</si>
  <si>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</si>
  <si>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</si>
  <si>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</si>
  <si>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</si>
  <si>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</si>
  <si>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</si>
  <si>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</si>
  <si>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</si>
  <si>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</si>
  <si>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</si>
  <si>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</si>
  <si>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</si>
  <si>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</si>
  <si>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</si>
  <si>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</si>
  <si>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</si>
  <si>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</si>
  <si>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</si>
  <si>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</si>
  <si>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</si>
  <si>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</si>
  <si>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</si>
  <si>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</si>
  <si>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</si>
  <si>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</si>
  <si>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</si>
  <si>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</si>
  <si>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</si>
  <si>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</si>
  <si>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</si>
  <si>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</si>
  <si>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</si>
  <si>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</si>
  <si>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</si>
  <si>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</si>
  <si>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</si>
  <si>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</si>
  <si>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</si>
  <si>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</si>
  <si>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</si>
  <si>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</si>
  <si>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</si>
  <si>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</si>
  <si>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</si>
  <si>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</si>
  <si>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</si>
  <si>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</si>
  <si>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</si>
  <si>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</si>
  <si>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</si>
  <si>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</si>
  <si>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</si>
  <si>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</si>
  <si>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</si>
  <si>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</si>
  <si>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</si>
  <si>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</si>
  <si>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</si>
  <si>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</si>
  <si>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</si>
  <si>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</si>
  <si>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</si>
  <si>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</si>
  <si>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</si>
  <si>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</si>
  <si>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</si>
  <si>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</si>
  <si>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</si>
  <si>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</si>
  <si>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</si>
  <si>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</si>
  <si>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</si>
  <si>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</si>
  <si>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</si>
  <si>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</si>
  <si>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</si>
  <si>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</si>
  <si>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</si>
  <si>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</si>
  <si>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</si>
  <si>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</si>
  <si>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</si>
  <si>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</si>
  <si>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</si>
  <si>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</si>
  <si>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</si>
  <si>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</si>
  <si>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</si>
  <si>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</si>
  <si>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</si>
  <si>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</si>
  <si>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</si>
  <si>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</si>
  <si>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</si>
  <si>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</si>
  <si>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</si>
  <si>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</si>
  <si>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</si>
  <si>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</si>
  <si>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</si>
  <si>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</si>
  <si>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</si>
  <si>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</si>
  <si>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</si>
  <si>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</si>
  <si>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</si>
  <si>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</si>
  <si>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</si>
  <si>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</si>
  <si>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</si>
  <si>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</si>
  <si>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</si>
  <si>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</si>
  <si>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</si>
  <si>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</si>
  <si>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</si>
  <si>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</si>
  <si>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</si>
  <si>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</si>
  <si>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</si>
  <si>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</si>
  <si>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</si>
  <si>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</si>
  <si>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</si>
  <si>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</si>
  <si>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</si>
  <si>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</si>
  <si>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</si>
  <si>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</si>
  <si>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</si>
  <si>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</si>
  <si>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</si>
  <si>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</si>
  <si>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</si>
  <si>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</si>
  <si>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</si>
  <si>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</si>
  <si>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</si>
  <si>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</si>
  <si>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</si>
  <si>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</si>
  <si>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</si>
  <si>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</si>
  <si>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</si>
  <si>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</si>
  <si>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</si>
  <si>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</si>
  <si>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</si>
  <si>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</si>
  <si>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</si>
  <si>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</si>
  <si>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</si>
  <si>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</si>
  <si>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</si>
  <si>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</si>
  <si>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</si>
  <si>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</si>
  <si>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</si>
  <si>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</si>
  <si>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</si>
  <si>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</si>
  <si>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</si>
  <si>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</si>
  <si>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</si>
  <si>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</si>
  <si>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</si>
  <si>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</si>
  <si>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</si>
  <si>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</si>
  <si>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</si>
  <si>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</si>
  <si>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</si>
  <si>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</si>
  <si>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</si>
  <si>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</si>
  <si>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</si>
  <si>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</si>
  <si>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</si>
  <si>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</si>
  <si>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</si>
  <si>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</si>
  <si>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</si>
  <si>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</si>
  <si>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</si>
  <si>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</si>
  <si>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</si>
  <si>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</si>
  <si>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</si>
  <si>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</si>
  <si>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</si>
  <si>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</si>
  <si>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</si>
  <si>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</si>
  <si>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</si>
  <si>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</si>
  <si>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</si>
  <si>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</si>
  <si>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</si>
  <si>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</si>
  <si>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</si>
  <si>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</si>
  <si>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</si>
  <si>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</si>
  <si>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</si>
  <si>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</si>
  <si>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</si>
  <si>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</si>
  <si>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</si>
  <si>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</si>
  <si>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</si>
  <si>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</si>
  <si>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</si>
  <si>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</si>
  <si>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</si>
  <si>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</si>
  <si>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</si>
  <si>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</si>
  <si>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</si>
  <si>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</si>
  <si>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</si>
  <si>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</si>
  <si>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</si>
  <si>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</si>
  <si>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</si>
  <si>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</si>
  <si>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</si>
  <si>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</si>
  <si>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</si>
  <si>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</si>
  <si>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</si>
  <si>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</si>
  <si>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</si>
  <si>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</si>
  <si>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</si>
  <si>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</si>
  <si>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</si>
  <si>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</si>
  <si>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</si>
  <si>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</si>
  <si>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</si>
  <si>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</si>
  <si>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</si>
  <si>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</si>
  <si>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</si>
  <si>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</si>
  <si>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</si>
  <si>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</si>
  <si>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</si>
  <si>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</si>
  <si>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</si>
  <si>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</si>
  <si>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</si>
  <si>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</si>
  <si>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</si>
  <si>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</si>
  <si>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</si>
  <si>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</si>
  <si>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</si>
  <si>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</si>
  <si>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</si>
  <si>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</si>
  <si>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</si>
  <si>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</si>
  <si>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</si>
  <si>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</si>
  <si>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</si>
  <si>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</si>
  <si>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</si>
  <si>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</si>
  <si>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</si>
  <si>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</si>
  <si>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</si>
  <si>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</si>
  <si>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</si>
  <si>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</si>
  <si>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</si>
  <si>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</si>
  <si>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</si>
  <si>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</si>
  <si>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</si>
  <si>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</si>
  <si>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</si>
  <si>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</si>
  <si>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</si>
  <si>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</si>
  <si>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</si>
  <si>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</si>
  <si>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</si>
  <si>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</si>
  <si>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</si>
  <si>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</si>
  <si>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</si>
  <si>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</si>
  <si>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</si>
  <si>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</si>
  <si>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</si>
  <si>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</si>
  <si>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</si>
  <si>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</si>
  <si>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</si>
  <si>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</si>
  <si>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</si>
  <si>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</si>
  <si>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</si>
  <si>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</si>
  <si>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</si>
  <si>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</si>
  <si>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</si>
  <si>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</si>
  <si>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</si>
  <si>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</si>
  <si>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</si>
  <si>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</si>
  <si>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</si>
  <si>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</si>
  <si>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</si>
  <si>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</si>
  <si>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</si>
  <si>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</si>
  <si>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</si>
  <si>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</si>
  <si>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</si>
  <si>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</si>
  <si>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</si>
  <si>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</si>
  <si>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</si>
  <si>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</si>
  <si>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</si>
  <si>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</si>
  <si>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</si>
  <si>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</si>
  <si>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</si>
  <si>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</si>
  <si>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</si>
  <si>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</si>
  <si>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</si>
  <si>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</si>
  <si>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</si>
  <si>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</si>
  <si>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</si>
  <si>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</si>
  <si>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</si>
  <si>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</si>
  <si>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</si>
  <si>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</si>
  <si>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</si>
  <si>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</si>
  <si>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</si>
  <si>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</si>
  <si>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</si>
  <si>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</si>
  <si>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</si>
  <si>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</si>
  <si>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</si>
  <si>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</si>
  <si>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</si>
  <si>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</si>
  <si>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</si>
  <si>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</si>
  <si>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</si>
  <si>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</si>
  <si>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</si>
  <si>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</si>
  <si>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</si>
  <si>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</si>
  <si>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</si>
  <si>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</si>
  <si>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</si>
  <si>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</si>
  <si>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</si>
  <si>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</si>
  <si>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</si>
  <si>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</si>
  <si>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</si>
  <si>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</si>
  <si>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</si>
  <si>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</si>
  <si>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</si>
  <si>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</si>
  <si>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</si>
  <si>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</si>
  <si>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</si>
  <si>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</si>
  <si>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</si>
  <si>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</si>
  <si>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</si>
  <si>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</si>
  <si>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</si>
  <si>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</si>
  <si>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</si>
  <si>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</si>
  <si>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</si>
  <si>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</si>
  <si>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</si>
  <si>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</si>
  <si>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</si>
  <si>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</si>
  <si>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</si>
  <si>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</si>
  <si>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</si>
  <si>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</si>
  <si>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</si>
  <si>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</si>
  <si>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</si>
  <si>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</si>
  <si>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</si>
  <si>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</si>
  <si>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</si>
  <si>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</si>
  <si>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</si>
  <si>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</si>
  <si>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</si>
  <si>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</si>
  <si>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</si>
  <si>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</si>
  <si>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</si>
  <si>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</si>
  <si>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</si>
  <si>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</si>
  <si>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</si>
  <si>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</si>
  <si>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</si>
  <si>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</si>
  <si>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</si>
  <si>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</si>
  <si>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</si>
  <si>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</si>
  <si>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</si>
  <si>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</si>
  <si>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</si>
  <si>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</si>
  <si>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</si>
  <si>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</si>
  <si>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</si>
  <si>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</si>
  <si>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</si>
  <si>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</si>
  <si>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</si>
  <si>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</si>
  <si>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</si>
  <si>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</si>
  <si>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</si>
  <si>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</si>
  <si>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</si>
  <si>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</si>
  <si>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</si>
  <si>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</si>
  <si>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</si>
  <si>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</si>
  <si>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</si>
  <si>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</si>
  <si>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</si>
  <si>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</si>
  <si>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</si>
  <si>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</si>
  <si>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</si>
  <si>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</si>
  <si>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</si>
  <si>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</si>
  <si>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</si>
  <si>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</si>
  <si>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</si>
  <si>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</si>
  <si>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</si>
  <si>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</si>
  <si>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</si>
  <si>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</si>
  <si>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</si>
  <si>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</si>
  <si>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</si>
  <si>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</si>
  <si>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</si>
  <si>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</si>
  <si>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</si>
  <si>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</si>
  <si>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</si>
  <si>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</si>
  <si>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</si>
  <si>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</si>
  <si>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</si>
  <si>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</si>
  <si>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</si>
  <si>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</si>
  <si>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</si>
  <si>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</si>
  <si>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</si>
  <si>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</si>
  <si>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</si>
  <si>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</si>
  <si>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</si>
  <si>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</si>
  <si>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</si>
  <si>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</si>
  <si>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</si>
  <si>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</si>
  <si>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</si>
  <si>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</si>
  <si>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</si>
  <si>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</si>
  <si>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</si>
  <si>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</si>
  <si>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</si>
  <si>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</si>
  <si>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</si>
  <si>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</si>
  <si>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</si>
  <si>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</si>
  <si>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</si>
  <si>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</si>
  <si>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</si>
  <si>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</si>
  <si>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</si>
  <si>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</si>
  <si>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</si>
  <si>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</si>
  <si>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</si>
  <si>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</si>
  <si>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</si>
  <si>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</si>
  <si>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</si>
  <si>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</si>
  <si>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</si>
  <si>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</si>
  <si>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</si>
  <si>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</si>
  <si>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</si>
  <si>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</si>
  <si>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</si>
  <si>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</si>
  <si>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</si>
  <si>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</si>
  <si>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</si>
  <si>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</si>
  <si>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</si>
  <si>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</si>
  <si>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</si>
  <si>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</si>
  <si>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</si>
  <si>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</si>
  <si>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</si>
  <si>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</si>
  <si>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</si>
  <si>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</si>
  <si>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</si>
  <si>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</si>
  <si>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</si>
  <si>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</si>
  <si>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</si>
  <si>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</si>
  <si>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</si>
  <si>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</si>
  <si>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</si>
  <si>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</si>
  <si>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</si>
  <si>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</si>
  <si>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</si>
  <si>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</si>
  <si>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</si>
  <si>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</si>
  <si>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</si>
  <si>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</si>
  <si>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</si>
  <si>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</si>
  <si>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</si>
  <si>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</si>
  <si>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</si>
  <si>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</si>
  <si>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</si>
  <si>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</si>
  <si>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</si>
  <si>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</si>
  <si>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</si>
  <si>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</si>
  <si>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</si>
  <si>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</si>
  <si>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</si>
  <si>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</si>
  <si>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</si>
  <si>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</si>
  <si>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</si>
  <si>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</si>
  <si>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</si>
  <si>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</si>
  <si>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</si>
  <si>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</si>
  <si>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</si>
  <si>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</si>
  <si>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</si>
  <si>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</si>
  <si>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</si>
  <si>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</si>
  <si>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</si>
  <si>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</si>
  <si>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</si>
  <si>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</si>
  <si>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</si>
  <si>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</si>
  <si>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</si>
  <si>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</si>
  <si>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</si>
  <si>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</si>
  <si>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</si>
  <si>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</si>
  <si>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</si>
  <si>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</si>
  <si>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</si>
  <si>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</si>
  <si>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</si>
  <si>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</si>
  <si>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</si>
  <si>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</si>
  <si>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</si>
  <si>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</si>
  <si>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</si>
  <si>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</si>
  <si>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</si>
  <si>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</si>
  <si>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</si>
  <si>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</si>
  <si>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</si>
  <si>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</si>
  <si>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</si>
  <si>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</si>
  <si>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</si>
  <si>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</si>
  <si>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</si>
  <si>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</si>
  <si>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</si>
  <si>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</si>
  <si>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</si>
  <si>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</si>
  <si>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</si>
  <si>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</si>
  <si>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</si>
  <si>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</si>
  <si>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</si>
  <si>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</si>
  <si>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</si>
  <si>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</si>
  <si>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</si>
  <si>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</si>
  <si>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</si>
  <si>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</si>
  <si>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</si>
  <si>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</si>
  <si>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</si>
  <si>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</si>
  <si>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</si>
  <si>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</si>
  <si>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</si>
  <si>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</si>
  <si>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</si>
  <si>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</si>
  <si>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</si>
  <si>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</si>
  <si>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</si>
  <si>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</si>
  <si>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</si>
  <si>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</si>
  <si>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</si>
  <si>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</si>
  <si>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</si>
  <si>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</si>
  <si>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</si>
  <si>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</si>
  <si>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</si>
  <si>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</si>
  <si>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</si>
  <si>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</si>
  <si>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</si>
  <si>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</si>
  <si>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</si>
  <si>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</si>
  <si>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</si>
  <si>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</si>
  <si>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</si>
  <si>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</si>
  <si>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</si>
  <si>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</si>
  <si>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</si>
  <si>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</si>
  <si>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</si>
  <si>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</si>
  <si>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</si>
  <si>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</si>
  <si>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</si>
  <si>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</si>
  <si>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</si>
  <si>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</si>
  <si>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</si>
  <si>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</si>
  <si>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</si>
  <si>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</si>
  <si>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</si>
  <si>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</si>
  <si>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</si>
  <si>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</si>
  <si>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</si>
  <si>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</si>
  <si>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</si>
  <si>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</si>
  <si>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</si>
  <si>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</si>
  <si>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</si>
  <si>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</si>
  <si>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</si>
  <si>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</si>
  <si>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</si>
  <si>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</si>
  <si>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</si>
  <si>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</si>
  <si>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</si>
  <si>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</si>
  <si>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</si>
  <si>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</si>
  <si>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</si>
  <si>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</si>
  <si>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</si>
  <si>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</si>
  <si>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</si>
  <si>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</si>
  <si>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</si>
  <si>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</si>
  <si>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</si>
  <si>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</si>
  <si>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</si>
  <si>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</si>
  <si>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</si>
  <si>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</si>
  <si>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</si>
  <si>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</si>
  <si>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</si>
  <si>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</si>
  <si>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</si>
  <si>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</si>
  <si>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</si>
  <si>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</si>
  <si>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</si>
  <si>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</si>
  <si>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</si>
  <si>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</si>
  <si>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</si>
  <si>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</si>
  <si>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</si>
  <si>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</si>
  <si>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</si>
  <si>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</si>
  <si>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</si>
  <si>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</si>
  <si>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</si>
  <si>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</si>
  <si>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</si>
  <si>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</si>
  <si>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</si>
  <si>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</si>
  <si>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</si>
  <si>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</si>
  <si>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</si>
  <si>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</si>
  <si>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</si>
  <si>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</si>
  <si>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</si>
  <si>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</si>
  <si>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</si>
  <si>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</si>
  <si>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</si>
  <si>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</si>
  <si>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</si>
  <si>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</si>
  <si>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</si>
  <si>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</si>
  <si>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</si>
  <si>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</si>
  <si>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</si>
  <si>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</si>
  <si>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</si>
  <si>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</si>
  <si>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</si>
  <si>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</si>
  <si>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</si>
  <si>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</si>
  <si>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</si>
  <si>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</si>
  <si>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</si>
  <si>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</si>
  <si>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</si>
  <si>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</si>
  <si>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</si>
  <si>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</si>
  <si>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</si>
  <si>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</si>
  <si>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</si>
  <si>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</si>
  <si>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</si>
  <si>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</si>
  <si>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</si>
  <si>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</si>
  <si>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</si>
  <si>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</si>
  <si>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</si>
  <si>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</si>
  <si>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</si>
  <si>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</si>
  <si>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</si>
  <si>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</si>
  <si>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</si>
  <si>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</si>
  <si>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</si>
  <si>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</si>
  <si>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</si>
  <si>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</si>
  <si>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</si>
  <si>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</si>
  <si>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</si>
  <si>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</si>
  <si>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</si>
  <si>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</si>
  <si>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</si>
  <si>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</si>
  <si>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</si>
  <si>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</si>
  <si>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</si>
  <si>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</si>
  <si>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</si>
  <si>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</si>
  <si>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</si>
  <si>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</si>
  <si>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</si>
  <si>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</si>
  <si>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</si>
  <si>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</si>
  <si>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</si>
  <si>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</si>
  <si>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</si>
  <si>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</si>
  <si>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</si>
  <si>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</si>
  <si>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</si>
  <si>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</si>
  <si>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</si>
  <si>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</si>
  <si>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</si>
  <si>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</si>
  <si>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</si>
  <si>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</si>
  <si>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</si>
  <si>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</si>
  <si>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</si>
  <si>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</si>
  <si>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</si>
  <si>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</si>
  <si>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</si>
  <si>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</si>
  <si>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</si>
  <si>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</si>
  <si>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</si>
  <si>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</si>
  <si>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</si>
  <si>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</si>
  <si>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</si>
  <si>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</si>
  <si>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</si>
  <si>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</si>
  <si>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</si>
  <si>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</si>
  <si>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</si>
  <si>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</si>
  <si>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</si>
  <si>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</si>
  <si>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</si>
  <si>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</si>
  <si>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</si>
  <si>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</si>
  <si>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</si>
  <si>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</si>
  <si>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</si>
  <si>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</si>
  <si>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</si>
  <si>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</si>
  <si>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</si>
  <si>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</si>
  <si>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</si>
  <si>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</si>
  <si>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</si>
  <si>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</si>
  <si>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</si>
  <si>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</si>
  <si>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</si>
  <si>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</si>
  <si>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</si>
  <si>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</si>
  <si>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</si>
  <si>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</si>
  <si>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</si>
  <si>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</si>
  <si>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</si>
  <si>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</si>
  <si>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</si>
  <si>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</si>
  <si>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</si>
  <si>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</si>
  <si>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</si>
  <si>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</si>
  <si>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</si>
  <si>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</si>
  <si>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</si>
  <si>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</si>
  <si>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</si>
  <si>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</si>
  <si>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</si>
  <si>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</si>
  <si>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</si>
  <si>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</si>
  <si>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</si>
  <si>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</si>
  <si>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</si>
  <si>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</si>
  <si>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</si>
  <si>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</si>
  <si>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</si>
  <si>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</si>
  <si>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</si>
  <si>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</si>
  <si>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</si>
  <si>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</si>
  <si>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</si>
  <si>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</si>
  <si>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</si>
  <si>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</si>
  <si>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</si>
  <si>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</si>
  <si>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</si>
  <si>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</si>
  <si>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</si>
  <si>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</si>
  <si>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</si>
  <si>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</si>
  <si>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</si>
  <si>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</si>
  <si>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</si>
  <si>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</si>
  <si>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</si>
  <si>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</si>
  <si>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</si>
  <si>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</si>
  <si>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</si>
  <si>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</si>
  <si>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</si>
  <si>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</si>
  <si>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</si>
  <si>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</si>
  <si>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</si>
  <si>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</si>
  <si>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</si>
  <si>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</si>
  <si>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</si>
  <si>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</si>
  <si>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</si>
  <si>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</si>
  <si>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</si>
  <si>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</si>
  <si>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</si>
  <si>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</si>
  <si>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</si>
  <si>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</si>
  <si>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</si>
  <si>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</si>
  <si>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</si>
  <si>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</si>
  <si>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</si>
  <si>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</si>
  <si>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</si>
  <si>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</si>
  <si>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</si>
  <si>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</si>
  <si>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</si>
  <si>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</si>
  <si>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</si>
  <si>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</si>
  <si>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</si>
  <si>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</si>
  <si>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</si>
  <si>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</si>
  <si>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</si>
  <si>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</si>
  <si>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</si>
  <si>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</si>
  <si>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</si>
  <si>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</si>
  <si>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</si>
  <si>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</si>
  <si>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</si>
  <si>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</si>
  <si>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</si>
  <si>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</si>
  <si>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</si>
  <si>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</si>
  <si>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</si>
  <si>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</si>
  <si>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</si>
  <si>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</si>
  <si>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</si>
  <si>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</si>
  <si>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</si>
  <si>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</si>
  <si>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</si>
  <si>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</si>
  <si>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</si>
  <si>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</si>
  <si>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</si>
  <si>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</si>
  <si>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</si>
  <si>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</si>
  <si>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</si>
  <si>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</si>
  <si>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</si>
  <si>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</si>
  <si>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</si>
  <si>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</si>
  <si>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</si>
  <si>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</si>
  <si>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</si>
  <si>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</si>
  <si>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</si>
  <si>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</si>
  <si>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</si>
  <si>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</si>
  <si>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</si>
  <si>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</si>
  <si>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</si>
  <si>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</si>
  <si>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</si>
  <si>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</si>
  <si>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</si>
  <si>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</si>
  <si>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</si>
  <si>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</si>
  <si>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</si>
  <si>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</si>
  <si>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</si>
  <si>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</si>
  <si>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</si>
  <si>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</si>
  <si>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</si>
  <si>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</si>
  <si>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</si>
  <si>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</si>
  <si>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</si>
  <si>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</si>
  <si>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</si>
  <si>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</si>
  <si>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</si>
  <si>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</si>
  <si>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</si>
  <si>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</si>
  <si>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</si>
  <si>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</si>
  <si>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</si>
  <si>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</si>
  <si>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</si>
  <si>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</si>
  <si>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</si>
  <si>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</si>
  <si>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</si>
  <si>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</si>
  <si>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</si>
  <si>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</si>
  <si>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</si>
  <si>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</si>
  <si>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</si>
  <si>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</si>
  <si>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</si>
  <si>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</si>
  <si>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</si>
  <si>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</si>
  <si>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</si>
  <si>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</si>
  <si>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</si>
  <si>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</si>
  <si>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</si>
  <si>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</si>
  <si>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</si>
  <si>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</si>
  <si>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</si>
  <si>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</si>
  <si>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</si>
  <si>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</si>
  <si>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</si>
  <si>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</si>
  <si>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</si>
  <si>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</si>
  <si>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</si>
  <si>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</si>
  <si>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</si>
  <si>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</si>
  <si>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</si>
  <si>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</si>
  <si>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</si>
  <si>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</si>
  <si>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</si>
  <si>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</si>
  <si>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</si>
  <si>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</si>
  <si>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</si>
  <si>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</si>
  <si>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</si>
  <si>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</si>
  <si>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</si>
  <si>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</si>
  <si>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</si>
  <si>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</si>
  <si>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</si>
  <si>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</si>
  <si>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</si>
  <si>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</si>
  <si>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</si>
  <si>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</si>
  <si>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</si>
  <si>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</si>
  <si>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</si>
  <si>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</si>
  <si>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</si>
  <si>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</si>
  <si>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</si>
  <si>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</si>
  <si>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</si>
  <si>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</si>
  <si>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</si>
  <si>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</si>
  <si>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</si>
  <si>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</si>
  <si>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</si>
  <si>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</si>
  <si>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</si>
  <si>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</si>
  <si>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</si>
  <si>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</si>
  <si>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</si>
  <si>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</si>
  <si>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</si>
  <si>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</si>
  <si>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</si>
  <si>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</si>
  <si>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</si>
  <si>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</si>
  <si>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</si>
  <si>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</si>
  <si>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</si>
  <si>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</si>
  <si>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</si>
  <si>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</si>
  <si>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</si>
  <si>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</si>
  <si>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</si>
  <si>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</si>
  <si>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</si>
  <si>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</si>
  <si>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</si>
  <si>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</si>
  <si>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</si>
  <si>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</si>
  <si>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</si>
  <si>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</si>
  <si>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</si>
  <si>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</si>
  <si>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</si>
  <si>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</si>
  <si>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</si>
  <si>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</si>
  <si>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</si>
  <si>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</si>
  <si>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</si>
  <si>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</si>
  <si>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</si>
  <si>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</si>
  <si>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</si>
  <si>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</si>
  <si>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</si>
  <si>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</si>
  <si>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</si>
  <si>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</si>
  <si>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</si>
  <si>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</si>
  <si>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</si>
  <si>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</si>
  <si>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</si>
  <si>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</si>
  <si>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</si>
  <si>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</si>
  <si>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</si>
  <si>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</si>
  <si>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</si>
  <si>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</si>
  <si>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</si>
  <si>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</si>
  <si>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</si>
  <si>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</si>
  <si>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</si>
  <si>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</si>
  <si>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</si>
  <si>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</si>
  <si>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</si>
  <si>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</si>
  <si>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</si>
  <si>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</si>
  <si>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</si>
  <si>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</si>
  <si>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</si>
  <si>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</si>
  <si>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</si>
  <si>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</si>
  <si>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</si>
  <si>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</si>
  <si>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</si>
  <si>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</si>
  <si>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</si>
  <si>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</si>
  <si>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</si>
  <si>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</si>
  <si>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</si>
  <si>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</si>
  <si>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</si>
  <si>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</si>
  <si>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</si>
  <si>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</si>
  <si>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</si>
  <si>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</si>
  <si>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</si>
  <si>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</si>
  <si>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</si>
  <si>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</si>
  <si>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</si>
  <si>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</si>
  <si>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</si>
  <si>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</si>
  <si>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</si>
  <si>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</si>
  <si>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</si>
  <si>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</si>
  <si>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</si>
  <si>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</si>
  <si>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</si>
  <si>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</si>
  <si>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</si>
  <si>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</si>
  <si>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</si>
  <si>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</si>
  <si>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</si>
  <si>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</si>
  <si>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</si>
  <si>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</si>
  <si>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</si>
  <si>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</si>
  <si>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</si>
  <si>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</si>
  <si>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</si>
  <si>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</si>
  <si>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</si>
  <si>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</si>
  <si>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</si>
  <si>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</si>
  <si>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</si>
  <si>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</si>
  <si>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</si>
  <si>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</si>
  <si>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</si>
  <si>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</si>
  <si>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</si>
  <si>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</si>
  <si>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</si>
  <si>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</si>
  <si>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</si>
  <si>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</si>
  <si>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</si>
  <si>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</si>
  <si>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</si>
  <si>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</si>
  <si>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</si>
  <si>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</si>
  <si>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</si>
  <si>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</si>
  <si>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</si>
  <si>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</si>
  <si>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</si>
  <si>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</si>
  <si>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</si>
  <si>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</si>
  <si>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</si>
  <si>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</si>
  <si>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</si>
  <si>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</si>
  <si>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</si>
  <si>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</si>
  <si>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</si>
  <si>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</si>
  <si>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</si>
  <si>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</si>
  <si>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</si>
  <si>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</si>
  <si>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</si>
  <si>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</si>
  <si>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</si>
  <si>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</si>
  <si>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</si>
  <si>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</si>
  <si>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</si>
  <si>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</si>
  <si>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</si>
  <si>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</si>
  <si>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</si>
  <si>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</si>
  <si>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</si>
  <si>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</si>
  <si>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</si>
  <si>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</si>
  <si>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</si>
  <si>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</si>
  <si>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</si>
  <si>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</si>
  <si>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</si>
  <si>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</si>
  <si>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</si>
  <si>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</si>
  <si>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</si>
  <si>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</si>
  <si>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</si>
  <si>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</si>
  <si>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</si>
  <si>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</si>
  <si>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</si>
  <si>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</si>
  <si>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</si>
  <si>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</si>
  <si>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</si>
  <si>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</si>
  <si>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</si>
  <si>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</si>
  <si>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</si>
  <si>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</si>
  <si>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</si>
  <si>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</si>
  <si>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</si>
  <si>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</si>
  <si>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</si>
  <si>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</si>
  <si>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</si>
  <si>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</si>
  <si>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</si>
  <si>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</si>
  <si>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</si>
  <si>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</si>
  <si>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</si>
  <si>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</si>
  <si>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</si>
  <si>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</si>
  <si>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</si>
  <si>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</si>
  <si>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</si>
  <si>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</si>
  <si>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</si>
  <si>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</si>
  <si>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</si>
  <si>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</si>
  <si>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</si>
  <si>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</si>
  <si>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</si>
  <si>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</si>
  <si>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</si>
  <si>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</si>
  <si>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</si>
  <si>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</si>
  <si>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</si>
  <si>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</si>
  <si>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</si>
  <si>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</si>
  <si>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</si>
  <si>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</si>
  <si>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</si>
  <si>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</si>
  <si>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</si>
  <si>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</si>
  <si>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</si>
  <si>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</si>
  <si>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</si>
  <si>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</si>
  <si>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</si>
  <si>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</si>
  <si>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</si>
  <si>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</si>
  <si>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</si>
  <si>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</si>
  <si>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</si>
  <si>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</si>
  <si>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</si>
  <si>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</si>
  <si>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</si>
  <si>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</si>
  <si>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</si>
  <si>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</si>
  <si>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</si>
  <si>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</si>
  <si>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</si>
  <si>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</si>
  <si>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</si>
  <si>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</si>
  <si>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</si>
  <si>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</si>
  <si>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</si>
  <si>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</si>
  <si>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</si>
  <si>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</si>
  <si>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</si>
  <si>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</si>
  <si>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</si>
  <si>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</si>
  <si>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</si>
  <si>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</si>
  <si>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</si>
  <si>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</si>
  <si>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</si>
  <si>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</si>
  <si>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</si>
  <si>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</si>
  <si>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</si>
  <si>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</si>
  <si>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</si>
  <si>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</si>
  <si>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</si>
  <si>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</si>
  <si>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</si>
  <si>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</si>
  <si>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</si>
  <si>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</si>
  <si>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</si>
  <si>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</si>
  <si>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</si>
  <si>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</si>
  <si>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</si>
  <si>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</si>
  <si>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</si>
  <si>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</si>
  <si>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</si>
  <si>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</si>
  <si>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</si>
  <si>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</si>
  <si>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</si>
  <si>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</si>
  <si>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</si>
  <si>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</si>
  <si>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</si>
  <si>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</si>
  <si>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</si>
  <si>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</si>
  <si>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</si>
  <si>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</si>
  <si>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</si>
  <si>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</si>
  <si>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</si>
  <si>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</si>
  <si>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</si>
  <si>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</si>
  <si>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</si>
  <si>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</si>
  <si>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</si>
  <si>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</si>
  <si>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</si>
  <si>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</si>
  <si>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</si>
  <si>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</si>
  <si>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</si>
  <si>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</si>
  <si>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</si>
  <si>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</si>
  <si>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</si>
  <si>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</si>
  <si>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</si>
  <si>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</si>
  <si>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</si>
  <si>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</si>
  <si>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</si>
  <si>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</si>
  <si>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</si>
  <si>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</si>
  <si>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</si>
  <si>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</si>
  <si>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</si>
  <si>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</si>
  <si>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</si>
  <si>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</si>
  <si>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</si>
  <si>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</si>
  <si>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</si>
  <si>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</si>
  <si>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</si>
  <si>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</si>
  <si>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</si>
  <si>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</si>
  <si>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</si>
  <si>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</si>
  <si>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</si>
  <si>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</si>
  <si>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</si>
  <si>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</si>
  <si>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</si>
  <si>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</si>
  <si>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</si>
  <si>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</si>
  <si>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</si>
  <si>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</si>
  <si>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</si>
  <si>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</si>
  <si>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</si>
  <si>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</si>
  <si>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</si>
  <si>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</si>
  <si>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</si>
  <si>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</si>
  <si>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</si>
  <si>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</si>
  <si>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</si>
  <si>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</si>
  <si>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</si>
  <si>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</si>
  <si>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</si>
  <si>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</si>
  <si>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</si>
  <si>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</si>
  <si>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</si>
  <si>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</si>
  <si>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</si>
  <si>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</si>
  <si>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</si>
  <si>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</si>
  <si>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</si>
  <si>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</si>
  <si>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</si>
  <si>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</si>
  <si>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</si>
  <si>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</si>
  <si>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</si>
  <si>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</si>
  <si>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</si>
  <si>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</si>
  <si>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</si>
  <si>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</si>
  <si>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</si>
  <si>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</si>
  <si>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</si>
  <si>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</si>
  <si>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</si>
  <si>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</si>
  <si>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</si>
  <si>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</si>
  <si>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</si>
  <si>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</si>
  <si>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</si>
  <si>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</si>
  <si>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</si>
  <si>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</si>
  <si>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</si>
  <si>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</si>
  <si>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</si>
  <si>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</si>
  <si>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</si>
  <si>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</si>
  <si>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</si>
  <si>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</si>
  <si>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</si>
  <si>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</si>
  <si>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</si>
  <si>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</si>
  <si>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</si>
  <si>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</si>
  <si>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</si>
  <si>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</si>
  <si>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</si>
  <si>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</si>
  <si>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</si>
  <si>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</si>
  <si>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</si>
  <si>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</si>
  <si>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</si>
  <si>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</si>
  <si>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</si>
  <si>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</si>
  <si>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</si>
  <si>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</si>
  <si>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</si>
  <si>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</si>
  <si>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</si>
  <si>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</si>
  <si>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</si>
  <si>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</si>
  <si>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</si>
  <si>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</si>
  <si>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</si>
  <si>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</si>
  <si>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</si>
  <si>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</si>
  <si>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</si>
  <si>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</si>
  <si>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</si>
  <si>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</si>
  <si>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</si>
  <si>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</si>
  <si>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</si>
  <si>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</si>
  <si>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</si>
  <si>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</si>
  <si>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</si>
  <si>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</si>
  <si>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</si>
  <si>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</si>
  <si>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</si>
  <si>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</si>
  <si>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</si>
  <si>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</si>
  <si>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</si>
  <si>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</si>
  <si>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</si>
  <si>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</si>
  <si>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</si>
  <si>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</si>
  <si>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</si>
  <si>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</si>
  <si>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</si>
  <si>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</si>
  <si>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</si>
  <si>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</si>
  <si>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</si>
  <si>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</si>
  <si>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</si>
  <si>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</si>
  <si>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</si>
  <si>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</si>
  <si>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</si>
  <si>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</si>
  <si>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</si>
  <si>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</si>
  <si>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</si>
  <si>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</si>
  <si>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</si>
  <si>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</si>
  <si>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</si>
  <si>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</si>
  <si>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</si>
  <si>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</si>
  <si>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</si>
  <si>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</si>
  <si>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</si>
  <si>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</si>
  <si>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</si>
  <si>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</si>
  <si>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</si>
  <si>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</si>
  <si>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</si>
  <si>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</si>
  <si>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</si>
  <si>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</si>
  <si>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</si>
  <si>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</si>
  <si>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</si>
  <si>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</si>
  <si>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</si>
  <si>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</si>
  <si>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</si>
  <si>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</si>
  <si>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</si>
  <si>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</si>
  <si>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</si>
  <si>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</si>
  <si>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</si>
  <si>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</si>
  <si>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</si>
  <si>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</si>
  <si>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</si>
  <si>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</si>
  <si>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</si>
  <si>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</si>
  <si>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</si>
  <si>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</si>
  <si>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</si>
  <si>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</si>
  <si>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</si>
  <si>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</si>
  <si>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</si>
  <si>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</si>
  <si>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</si>
  <si>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</si>
  <si>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</si>
  <si>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</si>
  <si>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</si>
  <si>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</si>
  <si>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</si>
  <si>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</si>
  <si>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</si>
  <si>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</si>
  <si>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</si>
  <si>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</si>
  <si>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</si>
  <si>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</si>
  <si>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</si>
  <si>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</si>
  <si>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</si>
  <si>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</si>
  <si>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</si>
  <si>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</si>
  <si>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</si>
  <si>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</si>
  <si>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</si>
  <si>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</si>
  <si>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</si>
  <si>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</si>
  <si>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</si>
  <si>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</si>
  <si>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</si>
  <si>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</si>
  <si>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</si>
  <si>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</si>
  <si>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</si>
  <si>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</si>
  <si>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</si>
  <si>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</si>
  <si>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</si>
  <si>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</si>
  <si>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</si>
  <si>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</si>
  <si>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</si>
  <si>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</si>
  <si>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</si>
  <si>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</si>
  <si>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</si>
  <si>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</si>
  <si>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</si>
  <si>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</si>
  <si>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</si>
  <si>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</si>
  <si>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</si>
  <si>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</si>
  <si>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</si>
  <si>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</si>
  <si>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</si>
  <si>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</si>
  <si>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</si>
  <si>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</si>
  <si>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</si>
  <si>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</si>
  <si>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</si>
  <si>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</si>
  <si>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</si>
  <si>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</si>
  <si>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</si>
  <si>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</si>
  <si>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</si>
  <si>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</si>
  <si>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</si>
  <si>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</si>
  <si>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</si>
  <si>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</si>
  <si>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</si>
  <si>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</si>
  <si>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</si>
  <si>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</si>
  <si>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</si>
  <si>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</si>
  <si>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</si>
  <si>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</si>
  <si>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</si>
  <si>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</si>
  <si>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</si>
  <si>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</si>
  <si>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</si>
  <si>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</si>
  <si>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</si>
  <si>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</si>
  <si>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</si>
  <si>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</si>
  <si>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</si>
  <si>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</si>
  <si>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</si>
  <si>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</si>
  <si>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</si>
  <si>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</si>
  <si>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</si>
  <si>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</si>
  <si>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</si>
  <si>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</si>
  <si>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</si>
  <si>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</si>
  <si>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</si>
  <si>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</si>
  <si>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</si>
  <si>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</si>
  <si>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</si>
  <si>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</si>
  <si>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</si>
  <si>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</si>
  <si>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</si>
  <si>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</si>
  <si>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</si>
  <si>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</si>
  <si>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</si>
  <si>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</si>
  <si>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</si>
  <si>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</si>
  <si>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</si>
  <si>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</si>
  <si>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</si>
  <si>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</si>
  <si>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</si>
  <si>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</si>
  <si>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</si>
  <si>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</si>
  <si>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</si>
  <si>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</si>
  <si>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</si>
  <si>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</si>
  <si>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</si>
  <si>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</si>
  <si>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</si>
  <si>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</si>
  <si>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</si>
  <si>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</si>
  <si>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</si>
  <si>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</si>
  <si>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</si>
  <si>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</si>
  <si>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</si>
  <si>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</si>
  <si>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</si>
  <si>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</si>
  <si>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</si>
  <si>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</si>
  <si>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</si>
  <si>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</si>
  <si>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</si>
  <si>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</si>
  <si>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</si>
  <si>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</si>
  <si>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</si>
  <si>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</si>
  <si>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</si>
  <si>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</si>
  <si>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</si>
  <si>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</si>
  <si>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</si>
  <si>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</si>
  <si>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</si>
  <si>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</si>
  <si>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</si>
  <si>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</si>
  <si>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</si>
  <si>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</si>
  <si>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</si>
  <si>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</si>
  <si>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</si>
  <si>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</si>
  <si>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</si>
  <si>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</si>
  <si>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</si>
  <si>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</si>
  <si>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</si>
  <si>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</si>
  <si>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</si>
  <si>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</si>
  <si>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</si>
  <si>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</si>
  <si>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</si>
  <si>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</si>
  <si>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</si>
  <si>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</si>
  <si>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</si>
  <si>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</si>
  <si>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</si>
  <si>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</si>
  <si>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</si>
  <si>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</si>
  <si>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</si>
  <si>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</si>
  <si>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</si>
  <si>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</si>
  <si>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</si>
  <si>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</si>
  <si>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</si>
  <si>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</si>
  <si>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</si>
  <si>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</si>
  <si>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</si>
  <si>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</si>
  <si>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</si>
  <si>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</si>
  <si>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</si>
  <si>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</si>
  <si>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</si>
  <si>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</si>
  <si>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</si>
  <si>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</si>
  <si>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</si>
  <si>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</si>
  <si>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</si>
  <si>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</si>
  <si>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</si>
  <si>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</si>
  <si>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</si>
  <si>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</si>
  <si>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</si>
  <si>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</si>
  <si>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</si>
  <si>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</si>
  <si>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</si>
  <si>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</si>
  <si>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</si>
  <si>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</si>
  <si>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</si>
  <si>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</si>
  <si>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</si>
  <si>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</si>
  <si>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</si>
  <si>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</si>
  <si>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</si>
  <si>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</si>
  <si>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</si>
  <si>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</si>
  <si>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</si>
  <si>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</si>
  <si>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</si>
  <si>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</si>
  <si>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</si>
  <si>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</si>
  <si>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</si>
  <si>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</si>
  <si>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</si>
  <si>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</si>
  <si>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</si>
  <si>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</si>
  <si>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</si>
  <si>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</si>
  <si>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</si>
  <si>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</si>
  <si>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</si>
  <si>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</si>
  <si>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</si>
  <si>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</si>
  <si>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</si>
  <si>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</si>
  <si>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</si>
  <si>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</si>
  <si>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</si>
  <si>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</si>
  <si>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</si>
  <si>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</si>
  <si>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</si>
  <si>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</si>
  <si>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</si>
  <si>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</si>
  <si>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</si>
  <si>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</si>
  <si>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</si>
  <si>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</si>
  <si>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</si>
  <si>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</si>
  <si>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</si>
  <si>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</si>
  <si>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</si>
  <si>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</si>
  <si>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</si>
  <si>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</si>
  <si>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</si>
  <si>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</si>
  <si>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</si>
  <si>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</si>
  <si>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</si>
  <si>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</si>
  <si>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</si>
  <si>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</si>
  <si>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</si>
  <si>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</si>
  <si>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</si>
  <si>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</si>
  <si>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</si>
  <si>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</si>
  <si>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</si>
  <si>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</si>
  <si>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</si>
  <si>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</si>
  <si>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</si>
  <si>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</si>
  <si>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</si>
  <si>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</si>
  <si>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</si>
  <si>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</si>
  <si>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</si>
  <si>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</si>
  <si>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</si>
  <si>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</si>
  <si>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</si>
  <si>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</si>
  <si>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</si>
  <si>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</si>
  <si>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</si>
  <si>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</si>
  <si>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</si>
  <si>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</si>
  <si>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</si>
  <si>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</si>
  <si>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</si>
  <si>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</si>
  <si>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</si>
  <si>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</si>
  <si>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</si>
  <si>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</si>
  <si>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</si>
  <si>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</si>
  <si>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</si>
  <si>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</si>
  <si>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</si>
  <si>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</si>
  <si>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</si>
  <si>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</si>
  <si>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</si>
  <si>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</si>
  <si>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</si>
  <si>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</si>
  <si>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</si>
  <si>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</si>
  <si>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</si>
  <si>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</si>
  <si>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</si>
  <si>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</si>
  <si>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</si>
  <si>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</si>
  <si>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</si>
  <si>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</si>
  <si>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</si>
  <si>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</si>
  <si>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</si>
  <si>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</si>
  <si>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</si>
  <si>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</si>
  <si>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</si>
  <si>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</si>
  <si>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</si>
  <si>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</si>
  <si>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</si>
  <si>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</si>
  <si>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</si>
  <si>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</si>
  <si>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</si>
  <si>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</si>
  <si>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</si>
  <si>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</si>
  <si>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</si>
  <si>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</si>
  <si>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</si>
  <si>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</si>
  <si>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</si>
  <si>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</si>
  <si>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</si>
  <si>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</si>
  <si>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</si>
  <si>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</si>
  <si>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</si>
  <si>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</si>
  <si>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</si>
  <si>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</si>
  <si>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</si>
  <si>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</si>
  <si>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</si>
  <si>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</si>
  <si>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</si>
  <si>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</si>
  <si>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</si>
  <si>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</si>
  <si>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</si>
  <si>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</si>
  <si>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</si>
  <si>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</si>
  <si>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</si>
  <si>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</si>
  <si>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</si>
  <si>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</si>
  <si>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</si>
  <si>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</si>
  <si>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</si>
  <si>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</si>
  <si>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</si>
  <si>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</si>
  <si>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</si>
  <si>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</si>
  <si>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</si>
  <si>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</si>
  <si>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</si>
  <si>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</si>
  <si>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</si>
  <si>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</si>
  <si>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</si>
  <si>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</si>
  <si>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</si>
  <si>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</si>
  <si>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</si>
  <si>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</si>
  <si>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</si>
  <si>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</si>
  <si>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</si>
  <si>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</si>
  <si>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</si>
  <si>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</si>
  <si>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</si>
  <si>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</si>
  <si>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</si>
  <si>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</si>
  <si>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</si>
  <si>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</si>
  <si>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</si>
  <si>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</si>
  <si>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</si>
  <si>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</si>
  <si>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</si>
  <si>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</si>
  <si>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</si>
  <si>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</si>
  <si>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</si>
  <si>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</si>
  <si>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</si>
  <si>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</si>
  <si>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</si>
  <si>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</si>
  <si>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</si>
  <si>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</si>
  <si>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</si>
  <si>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</si>
  <si>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</si>
  <si>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</si>
  <si>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</si>
  <si>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</si>
  <si>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</si>
  <si>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</si>
  <si>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</si>
  <si>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</si>
  <si>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</si>
  <si>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</si>
  <si>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</si>
  <si>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</si>
  <si>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</si>
  <si>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</si>
  <si>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</si>
  <si>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</si>
  <si>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</si>
  <si>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</si>
  <si>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</si>
  <si>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</si>
  <si>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</si>
  <si>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</si>
  <si>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</si>
  <si>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</si>
  <si>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</si>
  <si>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</si>
  <si>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</si>
  <si>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</si>
  <si>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</si>
  <si>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</si>
  <si>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</si>
  <si>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</si>
  <si>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</si>
  <si>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</si>
  <si>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</si>
  <si>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</si>
  <si>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</si>
  <si>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</si>
  <si>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</si>
  <si>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</si>
  <si>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</si>
  <si>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</si>
  <si>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</si>
  <si>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</si>
  <si>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</si>
  <si>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</si>
  <si>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</si>
  <si>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</si>
  <si>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</si>
  <si>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</si>
  <si>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</si>
  <si>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</si>
  <si>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</si>
  <si>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</si>
  <si>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</si>
  <si>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</si>
  <si>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</si>
  <si>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</si>
  <si>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</si>
  <si>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</si>
  <si>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</si>
  <si>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</si>
  <si>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</si>
  <si>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</si>
  <si>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</si>
  <si>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</si>
  <si>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</si>
  <si>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</si>
  <si>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</si>
  <si>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</si>
  <si>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</si>
  <si>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</si>
  <si>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</si>
  <si>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</si>
  <si>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</si>
  <si>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</si>
  <si>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</si>
  <si>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</si>
  <si>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</si>
  <si>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</si>
  <si>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</si>
  <si>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</si>
  <si>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</si>
  <si>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</si>
  <si>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</si>
  <si>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</si>
  <si>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</si>
  <si>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</si>
  <si>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</si>
  <si>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</si>
  <si>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</si>
  <si>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</si>
  <si>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</si>
  <si>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</si>
  <si>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</si>
  <si>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</si>
  <si>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</si>
  <si>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</si>
  <si>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</si>
  <si>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</si>
  <si>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</si>
  <si>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</si>
  <si>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</si>
  <si>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</si>
  <si>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</si>
  <si>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</si>
  <si>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</si>
  <si>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</si>
  <si>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</si>
  <si>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</si>
  <si>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</si>
  <si>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</si>
  <si>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</si>
  <si>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</si>
  <si>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</si>
  <si>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</si>
  <si>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</si>
  <si>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</si>
  <si>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</si>
  <si>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</si>
  <si>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</si>
  <si>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</si>
  <si>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</si>
  <si>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</si>
  <si>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</si>
  <si>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</si>
  <si>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</si>
  <si>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</si>
  <si>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</si>
  <si>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</si>
  <si>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</si>
  <si>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</si>
  <si>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</si>
  <si>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</si>
  <si>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</si>
  <si>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</si>
  <si>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</si>
  <si>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</si>
  <si>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</si>
  <si>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</si>
  <si>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</si>
  <si>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</si>
  <si>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</si>
  <si>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</si>
  <si>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</si>
  <si>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</si>
  <si>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</si>
  <si>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</si>
  <si>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</si>
  <si>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</si>
  <si>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</si>
  <si>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</si>
  <si>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</si>
  <si>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</si>
  <si>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</si>
  <si>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</si>
  <si>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</si>
  <si>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</si>
  <si>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</si>
  <si>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</si>
  <si>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</si>
  <si>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</si>
  <si>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</si>
  <si>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</si>
  <si>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</si>
  <si>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</si>
  <si>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</si>
  <si>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</si>
  <si>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</si>
  <si>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</si>
  <si>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</si>
  <si>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</si>
  <si>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</si>
  <si>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</si>
  <si>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</si>
  <si>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</si>
  <si>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</si>
  <si>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</si>
  <si>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</si>
  <si>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</si>
  <si>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</si>
  <si>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</si>
  <si>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</si>
  <si>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</si>
  <si>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</si>
  <si>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</si>
  <si>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</si>
  <si>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</si>
  <si>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</si>
  <si>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</si>
  <si>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</si>
  <si>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</si>
  <si>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</si>
  <si>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</si>
  <si>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</si>
  <si>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</si>
  <si>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</si>
  <si>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</si>
  <si>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</si>
  <si>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</si>
  <si>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</si>
  <si>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</si>
  <si>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</si>
  <si>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</si>
  <si>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</si>
  <si>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</si>
  <si>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</si>
  <si>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</si>
  <si>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</si>
  <si>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</si>
  <si>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</si>
  <si>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</si>
  <si>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</si>
  <si>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</si>
  <si>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</si>
  <si>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</si>
  <si>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</si>
  <si>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</si>
  <si>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</si>
  <si>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</si>
  <si>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</si>
  <si>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</si>
  <si>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</si>
  <si>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</si>
  <si>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</si>
  <si>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</si>
  <si>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</si>
  <si>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</si>
  <si>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</si>
  <si>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</si>
  <si>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</si>
  <si>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</si>
  <si>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</si>
  <si>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</si>
  <si>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</si>
  <si>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</si>
  <si>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</si>
  <si>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</si>
  <si>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</si>
  <si>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</si>
  <si>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</si>
  <si>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</si>
  <si>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</si>
  <si>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</si>
  <si>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</si>
  <si>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</si>
  <si>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</si>
  <si>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</si>
  <si>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</si>
  <si>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</si>
  <si>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</si>
  <si>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</si>
  <si>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</si>
  <si>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</si>
  <si>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</si>
  <si>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</si>
  <si>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</si>
  <si>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</si>
  <si>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</si>
  <si>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</si>
  <si>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</si>
  <si>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</si>
  <si>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</si>
  <si>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</si>
  <si>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</si>
  <si>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</si>
  <si>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</si>
  <si>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</si>
  <si>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</si>
  <si>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</si>
  <si>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</si>
  <si>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</si>
  <si>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</si>
  <si>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</si>
  <si>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</si>
  <si>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</si>
  <si>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</si>
  <si>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</si>
  <si>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</si>
  <si>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</si>
  <si>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</si>
  <si>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</si>
  <si>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</si>
  <si>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</si>
  <si>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</si>
  <si>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</si>
  <si>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</si>
  <si>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</si>
  <si>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</si>
  <si>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</si>
  <si>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</si>
  <si>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</si>
  <si>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</si>
  <si>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</si>
  <si>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</si>
  <si>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</si>
  <si>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</si>
  <si>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</si>
  <si>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</si>
  <si>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</si>
  <si>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</si>
  <si>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</si>
  <si>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</si>
  <si>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</si>
  <si>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</si>
  <si>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</si>
  <si>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</si>
  <si>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</si>
  <si>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</si>
  <si>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</si>
  <si>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</si>
  <si>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</si>
  <si>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</si>
  <si>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</si>
  <si>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</si>
  <si>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</si>
  <si>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</si>
  <si>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</si>
  <si>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</si>
  <si>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</si>
  <si>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</si>
  <si>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</si>
  <si>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</si>
  <si>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</si>
  <si>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</si>
  <si>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</si>
  <si>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</si>
  <si>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</si>
  <si>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</si>
  <si>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</si>
  <si>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</si>
  <si>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</si>
  <si>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</si>
  <si>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</si>
  <si>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</si>
  <si>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</si>
  <si>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</si>
  <si>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</si>
  <si>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</si>
  <si>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</si>
  <si>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</si>
  <si>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</si>
  <si>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</si>
  <si>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</si>
  <si>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</si>
  <si>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</si>
  <si>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</si>
  <si>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</si>
  <si>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</si>
  <si>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</si>
  <si>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</si>
  <si>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</si>
  <si>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</si>
  <si>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</si>
  <si>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</si>
  <si>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</si>
  <si>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</si>
  <si>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</si>
  <si>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</si>
  <si>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</si>
  <si>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</si>
  <si>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</si>
  <si>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</si>
  <si>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</si>
  <si>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</si>
  <si>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</si>
  <si>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</si>
  <si>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</si>
  <si>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</si>
  <si>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</si>
  <si>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</si>
  <si>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</si>
  <si>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</si>
  <si>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</si>
  <si>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</si>
  <si>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</si>
  <si>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</si>
  <si>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</si>
  <si>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</si>
  <si>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</si>
  <si>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</si>
  <si>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</si>
  <si>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</si>
  <si>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</si>
  <si>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</si>
  <si>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</si>
  <si>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</si>
  <si>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</si>
  <si>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</si>
  <si>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</si>
  <si>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</si>
  <si>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</si>
  <si>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</si>
  <si>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</si>
  <si>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</si>
  <si>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</si>
  <si>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</si>
  <si>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</si>
  <si>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</si>
  <si>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</si>
  <si>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</si>
  <si>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</si>
  <si>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</si>
  <si>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</si>
  <si>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</si>
  <si>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</si>
  <si>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</si>
  <si>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</si>
  <si>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</si>
  <si>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</si>
  <si>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</si>
  <si>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</si>
  <si>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</si>
  <si>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</si>
  <si>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</si>
  <si>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</si>
  <si>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</si>
  <si>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</si>
  <si>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</si>
  <si>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</si>
  <si>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</si>
  <si>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</si>
  <si>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</si>
  <si>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</si>
  <si>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</si>
  <si>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</si>
  <si>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</si>
  <si>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</si>
  <si>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</si>
  <si>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</si>
  <si>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</si>
  <si>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</si>
  <si>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</si>
  <si>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</si>
  <si>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</si>
  <si>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</si>
  <si>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</si>
  <si>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</si>
  <si>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</si>
  <si>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</si>
  <si>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</si>
  <si>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</si>
  <si>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</si>
  <si>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</si>
  <si>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</si>
  <si>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</si>
  <si>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</si>
  <si>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</si>
  <si>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</si>
  <si>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</si>
  <si>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</si>
  <si>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</si>
  <si>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</si>
  <si>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</si>
  <si>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</si>
  <si>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</si>
  <si>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</si>
  <si>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</si>
  <si>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</si>
  <si>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</si>
  <si>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</si>
  <si>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</si>
  <si>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</si>
  <si>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</si>
  <si>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</si>
  <si>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</si>
  <si>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</si>
  <si>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</si>
  <si>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</si>
  <si>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</si>
  <si>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</si>
  <si>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</si>
  <si>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</si>
  <si>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</si>
  <si>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</si>
  <si>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</si>
  <si>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</si>
  <si>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</si>
  <si>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</si>
  <si>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</si>
  <si>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</si>
  <si>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</si>
  <si>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</si>
  <si>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</si>
  <si>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</si>
  <si>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</si>
  <si>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</si>
  <si>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</si>
  <si>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</si>
  <si>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</si>
  <si>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</si>
  <si>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</si>
  <si>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</si>
  <si>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</si>
  <si>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</si>
  <si>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</si>
  <si>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</si>
  <si>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</si>
  <si>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</si>
  <si>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</si>
  <si>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</si>
  <si>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</si>
  <si>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</si>
  <si>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</si>
  <si>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</si>
  <si>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</si>
  <si>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</si>
  <si>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</si>
  <si>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</si>
  <si>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</si>
  <si>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</si>
  <si>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</si>
  <si>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</si>
  <si>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</si>
  <si>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</si>
  <si>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</si>
  <si>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</si>
  <si>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</si>
  <si>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</si>
  <si>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</si>
  <si>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</si>
  <si>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</si>
  <si>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</si>
  <si>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</si>
  <si>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</si>
  <si>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</si>
  <si>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</si>
  <si>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</si>
  <si>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</si>
  <si>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</si>
  <si>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</si>
  <si>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</si>
  <si>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</si>
  <si>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</si>
  <si>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</si>
  <si>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</si>
  <si>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</si>
  <si>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</si>
  <si>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</si>
  <si>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</si>
  <si>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</si>
  <si>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</si>
  <si>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</si>
  <si>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</si>
  <si>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</si>
  <si>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</si>
  <si>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</si>
  <si>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</si>
  <si>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</si>
  <si>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</si>
  <si>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</si>
  <si>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</si>
  <si>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</si>
  <si>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</si>
  <si>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</si>
  <si>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</si>
  <si>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</si>
  <si>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</si>
  <si>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</si>
  <si>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</si>
  <si>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</si>
  <si>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</si>
  <si>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</si>
  <si>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</si>
  <si>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</si>
  <si>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</si>
  <si>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</si>
  <si>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</si>
  <si>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</si>
  <si>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</si>
  <si>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</si>
  <si>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</si>
  <si>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</si>
  <si>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</si>
  <si>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</si>
  <si>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</si>
  <si>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</si>
  <si>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</si>
  <si>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</si>
  <si>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</si>
  <si>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</si>
  <si>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</si>
  <si>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</si>
  <si>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</si>
  <si>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</si>
  <si>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</si>
  <si>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</si>
  <si>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</si>
  <si>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</si>
  <si>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</si>
  <si>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</si>
  <si>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</si>
  <si>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</si>
  <si>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</si>
  <si>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</si>
  <si>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</si>
  <si>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</si>
  <si>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</si>
  <si>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</si>
  <si>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</si>
  <si>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</si>
  <si>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</si>
  <si>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</si>
  <si>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</si>
  <si>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</si>
  <si>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</si>
  <si>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</si>
  <si>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</si>
  <si>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</si>
  <si>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</si>
  <si>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</si>
  <si>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</si>
  <si>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</si>
  <si>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</si>
  <si>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</si>
  <si>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</si>
  <si>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</si>
  <si>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</si>
  <si>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</si>
  <si>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</si>
  <si>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</si>
  <si>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</si>
  <si>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</si>
  <si>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</si>
  <si>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</si>
  <si>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</si>
  <si>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</si>
  <si>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</si>
  <si>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</si>
  <si>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</si>
  <si>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</si>
  <si>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</si>
  <si>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</si>
  <si>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</si>
  <si>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</si>
  <si>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</si>
  <si>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</si>
  <si>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</si>
  <si>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</si>
  <si>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</si>
  <si>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</si>
  <si>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</si>
  <si>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</si>
  <si>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</si>
  <si>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</si>
  <si>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</si>
  <si>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</si>
  <si>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</si>
  <si>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</si>
  <si>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</si>
  <si>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</si>
  <si>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</si>
  <si>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</si>
  <si>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</si>
  <si>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</si>
  <si>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</si>
  <si>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</si>
  <si>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</si>
  <si>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</si>
  <si>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</si>
  <si>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</si>
  <si>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</si>
  <si>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</si>
  <si>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</si>
  <si>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</si>
  <si>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</si>
  <si>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</si>
  <si>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</si>
  <si>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</si>
  <si>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</si>
  <si>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</si>
  <si>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</si>
  <si>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</si>
  <si>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</si>
  <si>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</si>
  <si>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</si>
  <si>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</si>
  <si>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</si>
  <si>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</si>
  <si>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</si>
  <si>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</si>
  <si>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</si>
  <si>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</si>
  <si>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</si>
  <si>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</si>
  <si>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</si>
  <si>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</si>
  <si>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</si>
  <si>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</si>
  <si>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</si>
  <si>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</si>
  <si>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</si>
  <si>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</si>
  <si>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</si>
  <si>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</si>
  <si>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</si>
  <si>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</si>
  <si>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</si>
  <si>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</si>
  <si>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</si>
  <si>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</si>
  <si>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</si>
  <si>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</si>
  <si>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</si>
  <si>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</si>
  <si>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</si>
  <si>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</si>
  <si>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</si>
  <si>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</si>
  <si>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</si>
  <si>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</si>
  <si>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</si>
  <si>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</si>
  <si>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</si>
  <si>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</si>
  <si>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</si>
  <si>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</si>
  <si>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</si>
  <si>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</si>
  <si>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</si>
  <si>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</si>
  <si>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</si>
  <si>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</si>
  <si>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</si>
  <si>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</si>
  <si>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</si>
  <si>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</si>
  <si>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</si>
  <si>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</si>
  <si>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</si>
  <si>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</si>
  <si>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</si>
  <si>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</si>
  <si>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</si>
  <si>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</si>
  <si>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</si>
  <si>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</si>
  <si>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</si>
  <si>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</si>
  <si>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</si>
  <si>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</si>
  <si>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</si>
  <si>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</si>
  <si>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</si>
  <si>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</si>
  <si>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</si>
  <si>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</si>
  <si>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</si>
  <si>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</si>
  <si>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</si>
  <si>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</si>
  <si>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</si>
  <si>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</si>
  <si>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</si>
  <si>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</si>
  <si>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</si>
  <si>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</si>
  <si>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</si>
  <si>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</si>
  <si>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</si>
  <si>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</si>
  <si>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</si>
  <si>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</si>
  <si>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</si>
  <si>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</si>
  <si>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</si>
  <si>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</si>
  <si>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</si>
  <si>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</si>
  <si>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</si>
  <si>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</si>
  <si>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</si>
  <si>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</si>
  <si>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</si>
  <si>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</si>
  <si>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</si>
  <si>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</si>
  <si>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</si>
  <si>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</si>
  <si>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</si>
  <si>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</si>
  <si>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</si>
  <si>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</si>
  <si>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</si>
  <si>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</si>
  <si>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</si>
  <si>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</si>
  <si>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</si>
  <si>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</si>
  <si>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</si>
  <si>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</si>
  <si>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</si>
  <si>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</si>
  <si>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</si>
  <si>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</si>
  <si>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</si>
  <si>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</si>
  <si>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</si>
  <si>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</si>
  <si>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</si>
  <si>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</si>
  <si>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</si>
  <si>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</si>
  <si>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</si>
  <si>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</si>
  <si>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</si>
  <si>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</si>
  <si>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</si>
  <si>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</si>
  <si>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</si>
  <si>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</si>
  <si>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</si>
  <si>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</si>
  <si>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</si>
  <si>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</si>
  <si>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</si>
  <si>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</si>
  <si>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</si>
  <si>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</si>
  <si>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</si>
  <si>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</si>
  <si>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</si>
  <si>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</si>
  <si>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</si>
  <si>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</si>
  <si>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</si>
  <si>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</si>
  <si>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</si>
  <si>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</si>
  <si>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</si>
  <si>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</si>
  <si>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</si>
  <si>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</si>
  <si>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</si>
  <si>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</si>
  <si>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</si>
  <si>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</si>
  <si>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</si>
  <si>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</si>
  <si>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</si>
  <si>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</si>
  <si>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</si>
  <si>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</si>
  <si>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</si>
  <si>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</si>
  <si>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</si>
  <si>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</si>
  <si>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</si>
  <si>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</si>
  <si>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</si>
  <si>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</si>
  <si>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</si>
  <si>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</si>
  <si>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</si>
  <si>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</si>
  <si>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</si>
  <si>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</si>
  <si>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</si>
  <si>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</si>
  <si>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</si>
  <si>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</si>
  <si>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</si>
  <si>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</si>
  <si>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</si>
  <si>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</si>
  <si>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</si>
  <si>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</si>
  <si>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</si>
  <si>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</si>
  <si>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</si>
  <si>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</si>
  <si>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</si>
  <si>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</si>
  <si>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</si>
  <si>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</si>
  <si>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</si>
  <si>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</si>
  <si>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</si>
  <si>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</si>
  <si>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</si>
  <si>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</si>
  <si>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</si>
  <si>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</si>
  <si>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</si>
  <si>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</si>
  <si>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</si>
  <si>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</si>
  <si>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</si>
  <si>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</si>
  <si>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</si>
  <si>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</si>
  <si>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</si>
  <si>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</si>
  <si>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</si>
  <si>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</si>
  <si>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</si>
  <si>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</si>
  <si>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</si>
  <si>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</si>
  <si>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</si>
  <si>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</si>
  <si>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</si>
  <si>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</si>
  <si>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</si>
  <si>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</si>
  <si>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</si>
  <si>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</si>
  <si>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</si>
  <si>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</si>
  <si>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</si>
  <si>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</si>
  <si>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</si>
  <si>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</si>
  <si>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</si>
  <si>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</si>
  <si>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</si>
  <si>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</si>
  <si>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</si>
  <si>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</si>
  <si>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</si>
  <si>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</si>
  <si>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</si>
  <si>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</si>
  <si>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</si>
  <si>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</si>
  <si>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</si>
  <si>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</si>
  <si>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</si>
  <si>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</si>
  <si>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</si>
  <si>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</si>
  <si>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</si>
  <si>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</si>
  <si>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</si>
  <si>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</si>
  <si>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</si>
  <si>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</si>
  <si>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</si>
  <si>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</si>
  <si>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</si>
  <si>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</si>
  <si>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</si>
  <si>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</si>
  <si>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</si>
  <si>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</si>
  <si>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</si>
  <si>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</si>
  <si>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</si>
  <si>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</si>
  <si>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</si>
  <si>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</si>
  <si>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</si>
  <si>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</si>
  <si>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</si>
  <si>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</si>
  <si>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</si>
  <si>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</si>
  <si>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</si>
  <si>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</si>
  <si>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</si>
  <si>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</si>
  <si>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</si>
  <si>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</si>
  <si>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</si>
  <si>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</si>
  <si>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</si>
  <si>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</si>
  <si>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</si>
  <si>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</si>
  <si>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</si>
  <si>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</si>
  <si>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</si>
  <si>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</si>
  <si>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</si>
  <si>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</si>
  <si>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</si>
  <si>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</si>
  <si>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</si>
  <si>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</si>
  <si>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</si>
  <si>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</si>
  <si>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</si>
  <si>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</si>
  <si>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</si>
  <si>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</si>
  <si>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</si>
  <si>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</si>
  <si>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</si>
  <si>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</si>
  <si>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</si>
  <si>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</si>
  <si>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</si>
  <si>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</si>
  <si>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</si>
  <si>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</si>
  <si>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</si>
  <si>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</si>
  <si>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</si>
  <si>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</si>
  <si>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</si>
  <si>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</si>
  <si>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</si>
  <si>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</si>
  <si>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</si>
  <si>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</si>
  <si>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</si>
  <si>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</si>
  <si>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</si>
  <si>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</si>
  <si>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</si>
  <si>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</si>
  <si>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</si>
  <si>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</si>
  <si>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</si>
  <si>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</si>
  <si>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</si>
  <si>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</si>
  <si>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</si>
  <si>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</si>
  <si>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</si>
  <si>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</si>
  <si>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</si>
  <si>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</si>
  <si>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</si>
  <si>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</si>
  <si>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</si>
  <si>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</si>
  <si>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</si>
  <si>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</si>
  <si>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</si>
  <si>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</si>
  <si>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</si>
  <si>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</si>
  <si>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</si>
  <si>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</si>
  <si>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</si>
  <si>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</si>
  <si>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</si>
  <si>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</si>
  <si>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</si>
  <si>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</si>
  <si>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</si>
  <si>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</si>
  <si>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</si>
  <si>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</si>
  <si>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</si>
  <si>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</si>
  <si>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</si>
  <si>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</si>
  <si>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</si>
  <si>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</si>
  <si>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</si>
  <si>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</si>
  <si>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</si>
  <si>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</si>
  <si>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</si>
  <si>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</si>
  <si>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</si>
  <si>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</si>
  <si>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</si>
  <si>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</si>
  <si>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</si>
  <si>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</si>
  <si>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</si>
  <si>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</si>
  <si>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</si>
  <si>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</si>
  <si>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</si>
  <si>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</si>
  <si>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</si>
  <si>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</si>
  <si>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</si>
  <si>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</si>
  <si>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</si>
  <si>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</si>
  <si>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</si>
  <si>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</si>
  <si>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</si>
  <si>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</si>
  <si>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</si>
  <si>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</si>
  <si>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</si>
  <si>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</si>
  <si>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</si>
  <si>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</si>
  <si>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</si>
  <si>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</si>
  <si>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</si>
  <si>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</si>
  <si>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</si>
  <si>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</si>
  <si>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</si>
  <si>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</si>
  <si>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</si>
  <si>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</si>
  <si>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</si>
  <si>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</si>
  <si>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</si>
  <si>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</si>
  <si>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</si>
  <si>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</si>
  <si>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</si>
  <si>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</si>
  <si>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</si>
  <si>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</si>
  <si>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</si>
  <si>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</si>
  <si>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</si>
  <si>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</si>
  <si>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</si>
  <si>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</si>
  <si>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</si>
  <si>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</si>
  <si>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</si>
  <si>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</si>
  <si>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</si>
  <si>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</si>
  <si>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</si>
  <si>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</si>
  <si>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</si>
  <si>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</si>
  <si>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</si>
  <si>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</si>
  <si>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</si>
  <si>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</si>
  <si>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</si>
  <si>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</si>
  <si>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</si>
  <si>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</si>
  <si>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</si>
  <si>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</si>
  <si>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</si>
  <si>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</si>
  <si>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</si>
  <si>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</si>
  <si>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</si>
  <si>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</si>
  <si>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</si>
  <si>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</si>
  <si>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</si>
  <si>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</si>
  <si>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</si>
  <si>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</si>
  <si>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</si>
  <si>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</si>
  <si>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</si>
  <si>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</si>
  <si>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</si>
  <si>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</si>
  <si>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</si>
  <si>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</si>
  <si>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</si>
  <si>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</si>
  <si>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</si>
  <si>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</si>
  <si>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</si>
  <si>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</si>
  <si>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</si>
  <si>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</si>
  <si>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</si>
  <si>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</si>
  <si>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</si>
  <si>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</si>
  <si>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</si>
  <si>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</si>
  <si>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</si>
  <si>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</si>
  <si>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</si>
  <si>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</si>
  <si>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</si>
  <si>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</si>
  <si>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</si>
  <si>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</si>
  <si>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</si>
  <si>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</si>
  <si>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</si>
  <si>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</si>
  <si>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</si>
  <si>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</si>
  <si>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</si>
  <si>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</si>
  <si>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</si>
  <si>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</si>
  <si>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</si>
  <si>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</si>
  <si>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</si>
  <si>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</si>
  <si>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</si>
  <si>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</si>
  <si>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</si>
  <si>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</si>
  <si>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</si>
  <si>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</si>
  <si>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</si>
  <si>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</si>
  <si>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</si>
  <si>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</si>
  <si>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</si>
  <si>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</si>
  <si>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</si>
  <si>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</si>
  <si>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</si>
  <si>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</si>
  <si>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</si>
  <si>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</si>
  <si>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</si>
  <si>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</si>
  <si>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</si>
  <si>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</si>
  <si>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</si>
  <si>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</si>
  <si>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</si>
  <si>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</si>
  <si>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</si>
  <si>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</si>
  <si>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</si>
  <si>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</si>
  <si>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</si>
  <si>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</si>
  <si>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</si>
  <si>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</si>
  <si>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</si>
  <si>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</si>
  <si>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</si>
  <si>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</si>
  <si>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</si>
  <si>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</si>
  <si>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</si>
  <si>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</si>
  <si>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</si>
  <si>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</si>
  <si>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</si>
  <si>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</si>
  <si>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</si>
  <si>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</si>
  <si>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</si>
  <si>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</si>
  <si>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</si>
  <si>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</si>
  <si>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</si>
  <si>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</si>
  <si>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</si>
  <si>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</si>
  <si>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</si>
  <si>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</si>
  <si>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</si>
  <si>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</si>
  <si>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</si>
  <si>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</si>
  <si>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</si>
  <si>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</si>
  <si>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</si>
  <si>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</si>
  <si>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</si>
  <si>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</si>
  <si>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</si>
  <si>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</si>
  <si>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</si>
  <si>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</si>
  <si>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</si>
  <si>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</si>
  <si>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</si>
  <si>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</si>
  <si>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</si>
  <si>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</si>
  <si>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</si>
  <si>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</si>
  <si>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</si>
  <si>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</si>
  <si>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</si>
  <si>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</si>
  <si>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</si>
  <si>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</si>
  <si>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</si>
  <si>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</si>
  <si>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</si>
  <si>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</si>
  <si>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</si>
  <si>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</si>
  <si>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</si>
  <si>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</si>
  <si>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</si>
  <si>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</si>
  <si>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</si>
  <si>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</si>
  <si>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</si>
  <si>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</si>
  <si>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</si>
  <si>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</si>
  <si>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</si>
  <si>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</si>
  <si>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</si>
  <si>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</si>
  <si>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</si>
  <si>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</si>
  <si>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</si>
  <si>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</si>
  <si>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</si>
  <si>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</si>
  <si>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</si>
  <si>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</si>
  <si>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</si>
  <si>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</si>
  <si>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</si>
  <si>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</si>
  <si>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</si>
  <si>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</si>
  <si>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</si>
  <si>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</si>
  <si>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</si>
  <si>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</si>
  <si>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</si>
  <si>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</si>
  <si>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</si>
  <si>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</si>
  <si>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</si>
  <si>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</si>
  <si>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</si>
  <si>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</si>
  <si>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</si>
  <si>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</si>
  <si>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</si>
  <si>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</si>
  <si>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</si>
  <si>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</si>
  <si>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</si>
  <si>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</si>
  <si>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</si>
  <si>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</si>
  <si>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</si>
  <si>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</si>
  <si>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</si>
  <si>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</si>
  <si>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</si>
  <si>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</si>
  <si>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</si>
  <si>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</si>
  <si>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</si>
  <si>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</si>
  <si>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</si>
  <si>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</si>
  <si>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</si>
  <si>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</si>
  <si>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</si>
  <si>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</si>
  <si>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</si>
  <si>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</si>
  <si>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</si>
  <si>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</si>
  <si>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</si>
  <si>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</si>
  <si>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</si>
  <si>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</si>
  <si>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</si>
  <si>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</si>
  <si>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</si>
  <si>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</si>
  <si>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</si>
  <si>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</si>
  <si>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</si>
  <si>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</si>
  <si>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</si>
  <si>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</si>
  <si>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</si>
  <si>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</si>
  <si>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</si>
  <si>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</si>
  <si>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</si>
  <si>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</si>
  <si>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</si>
  <si>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</si>
  <si>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</si>
  <si>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</si>
  <si>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</si>
  <si>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</si>
  <si>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</si>
  <si>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</si>
  <si>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</si>
  <si>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</si>
  <si>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</si>
  <si>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</si>
  <si>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</si>
  <si>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</si>
  <si>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</si>
  <si>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</si>
  <si>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</si>
  <si>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</si>
  <si>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</si>
  <si>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</si>
  <si>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</si>
  <si>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</si>
  <si>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</si>
  <si>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</si>
  <si>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</si>
  <si>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</si>
  <si>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</si>
  <si>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</si>
  <si>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</si>
  <si>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</si>
  <si>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</si>
  <si>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</si>
  <si>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</si>
  <si>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</si>
  <si>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</si>
  <si>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</si>
  <si>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</si>
  <si>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</si>
  <si>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</si>
  <si>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</si>
  <si>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</si>
  <si>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</si>
  <si>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</si>
  <si>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</si>
  <si>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</si>
  <si>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</si>
  <si>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</si>
  <si>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</si>
  <si>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</si>
  <si>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</si>
  <si>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</si>
  <si>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</si>
  <si>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</si>
  <si>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</si>
  <si>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</si>
  <si>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</si>
  <si>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</si>
  <si>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</si>
  <si>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</si>
  <si>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</si>
  <si>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</si>
  <si>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</si>
  <si>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</si>
  <si>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</si>
  <si>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</si>
  <si>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</si>
  <si>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</si>
  <si>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</si>
  <si>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</si>
  <si>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</si>
  <si>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</si>
  <si>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</si>
  <si>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</si>
  <si>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</si>
  <si>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</si>
  <si>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</si>
  <si>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</si>
  <si>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</si>
  <si>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</si>
  <si>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</si>
  <si>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</si>
  <si>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</si>
  <si>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</si>
  <si>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</si>
  <si>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</si>
  <si>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</si>
  <si>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</si>
  <si>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</si>
  <si>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</si>
  <si>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</si>
  <si>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</si>
  <si>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</si>
  <si>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</si>
  <si>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</si>
  <si>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</si>
  <si>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</si>
  <si>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</si>
  <si>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</si>
  <si>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</si>
  <si>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</si>
  <si>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</si>
  <si>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</si>
  <si>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</si>
  <si>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</si>
  <si>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</si>
  <si>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</si>
  <si>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</si>
  <si>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</si>
  <si>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</si>
  <si>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</si>
  <si>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</si>
  <si>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</si>
  <si>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</si>
  <si>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</si>
  <si>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</si>
  <si>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</si>
  <si>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</si>
  <si>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</si>
  <si>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</si>
  <si>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</si>
  <si>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</si>
  <si>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</si>
  <si>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</si>
  <si>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</si>
  <si>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</si>
  <si>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</si>
  <si>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</si>
  <si>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</si>
  <si>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</si>
  <si>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</si>
  <si>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</si>
  <si>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</si>
  <si>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</si>
  <si>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</si>
  <si>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</si>
  <si>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</si>
  <si>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</si>
  <si>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</si>
  <si>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</si>
  <si>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</si>
  <si>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</si>
  <si>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</si>
  <si>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</si>
  <si>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</si>
  <si>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</si>
  <si>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</si>
  <si>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</si>
  <si>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</si>
  <si>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</si>
  <si>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</si>
  <si>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</si>
  <si>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</si>
  <si>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</si>
  <si>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</si>
  <si>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</si>
  <si>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</si>
  <si>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</si>
  <si>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</si>
  <si>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</si>
  <si>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</si>
  <si>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</si>
  <si>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</si>
  <si>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</si>
  <si>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</si>
  <si>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</si>
  <si>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</si>
  <si>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</si>
  <si>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</si>
  <si>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</si>
  <si>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</si>
  <si>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</si>
  <si>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</si>
  <si>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</si>
  <si>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</si>
  <si>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</si>
  <si>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</si>
  <si>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</si>
  <si>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</si>
  <si>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</si>
  <si>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</si>
  <si>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</si>
  <si>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</si>
  <si>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</si>
  <si>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</si>
  <si>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</si>
  <si>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</si>
  <si>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</si>
  <si>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</si>
  <si>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</si>
  <si>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</si>
  <si>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</si>
  <si>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</si>
  <si>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</si>
  <si>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</si>
  <si>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</si>
  <si>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</si>
  <si>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</si>
  <si>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</si>
  <si>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</si>
  <si>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</si>
  <si>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</si>
  <si>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</si>
  <si>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</si>
  <si>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</si>
  <si>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</si>
  <si>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</si>
  <si>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</si>
  <si>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</si>
  <si>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</si>
  <si>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</si>
  <si>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</si>
  <si>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</si>
  <si>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</si>
  <si>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</si>
  <si>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</si>
  <si>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</si>
  <si>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</si>
  <si>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</si>
  <si>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</si>
  <si>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</si>
  <si>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</si>
  <si>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</si>
  <si>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</si>
  <si>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</si>
  <si>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</si>
  <si>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</si>
  <si>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</si>
  <si>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</si>
  <si>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</si>
  <si>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</si>
  <si>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</si>
  <si>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</si>
  <si>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</si>
  <si>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</si>
  <si>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</si>
  <si>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</si>
  <si>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</si>
  <si>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</si>
  <si>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</si>
  <si>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</si>
  <si>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</si>
  <si>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</si>
  <si>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</si>
  <si>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</si>
  <si>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</si>
  <si>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</si>
  <si>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</si>
  <si>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</si>
  <si>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</si>
  <si>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</si>
  <si>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</si>
  <si>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</si>
  <si>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</si>
  <si>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</si>
  <si>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</si>
  <si>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</si>
  <si>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</si>
  <si>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</si>
  <si>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</si>
  <si>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</si>
  <si>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</si>
  <si>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</si>
  <si>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</si>
  <si>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</si>
  <si>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</si>
  <si>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</si>
  <si>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</si>
  <si>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</si>
  <si>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</si>
  <si>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</si>
  <si>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</si>
  <si>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</si>
  <si>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</si>
  <si>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</si>
  <si>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</si>
  <si>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</si>
  <si>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</si>
  <si>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</si>
  <si>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</si>
  <si>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</si>
  <si>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</si>
  <si>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</si>
  <si>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</si>
  <si>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</si>
  <si>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</si>
  <si>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</si>
  <si>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</si>
  <si>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</si>
  <si>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</si>
  <si>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</si>
  <si>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</si>
  <si>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</si>
  <si>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</si>
  <si>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</si>
  <si>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</si>
  <si>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</si>
  <si>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</si>
  <si>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</si>
  <si>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</si>
  <si>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</si>
  <si>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</si>
  <si>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</si>
  <si>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</si>
  <si>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</si>
  <si>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</si>
  <si>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</si>
  <si>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</si>
  <si>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</si>
  <si>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</si>
  <si>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</si>
  <si>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</si>
  <si>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</si>
  <si>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</si>
  <si>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</si>
  <si>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</si>
  <si>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</si>
  <si>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</si>
  <si>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</si>
  <si>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</si>
  <si>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</si>
  <si>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</si>
  <si>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</si>
  <si>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</si>
  <si>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</si>
  <si>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</si>
  <si>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</si>
  <si>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</si>
  <si>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</si>
  <si>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</si>
  <si>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</si>
  <si>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</si>
  <si>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</si>
  <si>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</si>
  <si>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</si>
  <si>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</si>
  <si>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</si>
  <si>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</si>
  <si>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</si>
  <si>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</si>
  <si>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</si>
  <si>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</si>
  <si>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</si>
  <si>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</si>
  <si>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</si>
  <si>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</si>
  <si>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</si>
  <si>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</si>
  <si>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</si>
  <si>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</si>
  <si>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</si>
  <si>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</si>
  <si>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</si>
  <si>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</si>
  <si>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</si>
  <si>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</si>
  <si>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</si>
  <si>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</si>
  <si>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</si>
  <si>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</si>
  <si>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</si>
  <si>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</si>
  <si>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</si>
  <si>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</si>
  <si>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</si>
  <si>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</si>
  <si>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</si>
  <si>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</si>
  <si>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</si>
  <si>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</si>
  <si>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</si>
  <si>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</si>
  <si>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</si>
  <si>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</si>
  <si>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</si>
  <si>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</si>
  <si>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</si>
  <si>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</si>
  <si>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</si>
  <si>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</si>
  <si>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</si>
  <si>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</si>
  <si>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</si>
  <si>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</si>
  <si>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</si>
  <si>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</si>
  <si>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</si>
  <si>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Champlain Cable Corporation</t>
  </si>
  <si>
    <t>175 Hercules Drive, Colchester, Vermont 05446</t>
  </si>
  <si>
    <t>2338549</t>
  </si>
  <si>
    <t>DUNS</t>
  </si>
  <si>
    <t>Mark Blanco</t>
  </si>
  <si>
    <t>mblanco@champcable.com</t>
  </si>
  <si>
    <t>9158600010 ext. 4121</t>
  </si>
  <si>
    <t>Corporate Environmental Health and Safety Manager</t>
  </si>
  <si>
    <t>100%</t>
  </si>
  <si>
    <t>www.champcable.com/suppliers/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</si>
</sst>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rgb="FFFFFF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champcable.com/suppliers/" TargetMode="External"/><Relationship Id="rId2" Type="http://schemas.openxmlformats.org/officeDocument/2006/relationships/hyperlink" Target="mailto:mblanco@champcable.com" TargetMode="External"/><Relationship Id="rId1" Type="http://schemas.openxmlformats.org/officeDocument/2006/relationships/hyperlink" Target="mailto:mblanco@champcabl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767F4E85-D90D-44F9-8493-534A7274150B}"/>
    </customSheetView>
    <customSheetView guid="{4BDF1A28-30D5-449D-B20E-D6C97EF9FAE1}" showAutoFilter="1">
      <selection activeCell="C174" sqref="C174"/>
      <pageMargins left="0" right="0" top="0" bottom="0" header="0" footer="0"/>
      <pageSetup paperSize="9" orientation="portrait"/>
      <autoFilter ref="B1:N1" xr:uid="{B42E955F-9509-4792-BFDA-2F46786D8789}"/>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99F79790-62D6-4233-A76E-A0D31AA12910}"/>
    </customSheetView>
    <customSheetView guid="{4BDF1A28-30D5-449D-B20E-D6C97EF9FAE1}" showAutoFilter="1">
      <selection activeCell="C1" sqref="C1:D65536"/>
      <pageMargins left="0" right="0" top="0" bottom="0" header="0" footer="0"/>
      <pageSetup orientation="portrait"/>
      <autoFilter ref="B1:C1" xr:uid="{23955996-E75A-4315-930F-0CE5CA99020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AE119" sqref="AE11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18684</v>
      </c>
      <c r="F12" s="459"/>
      <c r="G12" s="370" t="s">
        <v>18686</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18687</v>
      </c>
      <c r="E13" s="458" t="s">
        <v>41</v>
      </c>
      <c r="F13" s="459"/>
      <c r="G13" s="370" t="s">
        <v>18685</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20163</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20164</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20162</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20165</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20167</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20165</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20168</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20167</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45992</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22</v>
      </c>
      <c r="E30" s="405"/>
      <c r="F30" s="8"/>
      <c r="G30" s="406"/>
      <c r="H30" s="407"/>
      <c r="I30" s="407"/>
      <c r="J30" s="408"/>
      <c r="K30" s="29"/>
      <c r="L30" s="104"/>
      <c r="M30">
        <f>IF(AND(B30="",D30&lt;&gt;""),1,0)</f>
        <v>0</v>
      </c>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22</v>
      </c>
      <c r="E35" s="405"/>
      <c r="F35" s="8"/>
      <c r="G35" s="406"/>
      <c r="H35" s="407"/>
      <c r="I35" s="407"/>
      <c r="J35" s="408"/>
      <c r="K35" s="29"/>
      <c r="L35" s="104"/>
      <c r="M35">
        <f t="shared" si="33"/>
        <v>0</v>
      </c>
      <c r="O35" s="38" t="str">
        <f t="shared" si="34"/>
        <v>(*)</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5</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c r="E42" s="405"/>
      <c r="F42" s="8"/>
      <c r="G42" s="406"/>
      <c r="H42" s="407"/>
      <c r="I42" s="407"/>
      <c r="J42" s="408"/>
      <c r="K42" s="29"/>
      <c r="L42" s="104"/>
      <c r="M42">
        <f t="shared" ref="M42:M51" si="38">IF(AND(B42="",D42&lt;&gt;""),1,0)</f>
        <v>0</v>
      </c>
      <c r="P42" s="299" t="str">
        <f>IF(OR(D30="No",D30="Unknown",D30="Not declaring"),"",O30)</f>
        <v/>
      </c>
      <c r="R42" s="2"/>
      <c r="S42" s="300" t="str">
        <f>IF(COUNTIF(D42,"Yes"),AA12,"")</f>
        <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
      </c>
      <c r="U43" s="301" t="str">
        <f t="shared" ref="U43" si="49">IF(T44="",T43,IF(T43="",T44,IF(T43&gt;T44,T44,T43)))</f>
        <v/>
      </c>
      <c r="V43" s="301" t="str">
        <f t="shared" ref="V43" si="50">IF(U43="",U43,IF(U42="",U42,IF(U42&gt;U43,U42,U43)))</f>
        <v/>
      </c>
      <c r="W43" s="301" t="str">
        <f t="shared" ref="W43" si="51">IF(V44="",V43,IF(V43="",V44,IF(V43&gt;V44,V44,V43)))</f>
        <v/>
      </c>
      <c r="X43" s="301" t="str">
        <f t="shared" ref="X43" si="52">IF(W43="",W43,IF(W42="",W42,IF(W42&gt;W43,W42,W43)))</f>
        <v/>
      </c>
      <c r="Y43" s="301" t="str">
        <f t="shared" ref="Y43" si="53">IF(X44="",X43,IF(X43="",X44,IF(X43&gt;X44,X44,X43)))</f>
        <v/>
      </c>
      <c r="Z43" s="301" t="str">
        <f t="shared" ref="Z43" si="54">IF(Y43="",Y43,IF(Y42="",Y42,IF(Y42&gt;Y43,Y42,Y43)))</f>
        <v/>
      </c>
      <c r="AA43" s="301" t="str">
        <f t="shared" ref="AA43" si="55">IF(Z44="",Z43,IF(Z43="",Z44,IF(Z43&gt;Z44,Z44,Z43)))</f>
        <v/>
      </c>
      <c r="AB43" s="301" t="str">
        <f t="shared" ref="AB43" si="56">IF(AA43="",AA43,IF(AA42="",AA42,IF(AA42&gt;AA43,AA42,AA43)))</f>
        <v/>
      </c>
      <c r="AC43" s="301" t="str">
        <f t="shared" ref="AC43" si="57">IF(AB44="",AB43,IF(AB43="",AB44,IF(AB43&gt;AB44,AB44,AB43)))</f>
        <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c r="E54" s="405"/>
      <c r="F54" s="40"/>
      <c r="G54" s="406"/>
      <c r="H54" s="407"/>
      <c r="I54" s="407"/>
      <c r="J54" s="408"/>
      <c r="K54" s="29"/>
      <c r="L54" s="104"/>
      <c r="M54">
        <f t="shared" ref="M54:M63" si="137">IF(AND(B54="",D54&lt;&gt;""),1,0)</f>
        <v>0</v>
      </c>
      <c r="P54" s="299"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20169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20170</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22</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1" stopIfTrue="1">
      <formula>IF($B30="",TRUE)</formula>
    </cfRule>
    <cfRule type="expression" dxfId="56" priority="262" stopIfTrue="1">
      <formula>IF($D30="",TRUE)</formula>
    </cfRule>
  </conditionalFormatting>
  <conditionalFormatting sqref="D42:E51">
    <cfRule type="expression" dxfId="55" priority="223" stopIfTrue="1">
      <formula>IF($M42=1,TRUE)</formula>
    </cfRule>
    <cfRule type="expression" dxfId="54" priority="224" stopIfTrue="1">
      <formula>IF($B42="",TRUE)</formula>
    </cfRule>
    <cfRule type="expression" dxfId="53" priority="225" stopIfTrue="1">
      <formula>IF(AND(OR($D30="Yes",$D30=""),$D42=""),1,0)</formula>
    </cfRule>
    <cfRule type="expression" dxfId="52" priority="226" stopIfTrue="1">
      <formula>IF($P30="",TRUE)</formula>
    </cfRule>
  </conditionalFormatting>
  <conditionalFormatting sqref="D54:E63">
    <cfRule type="expression" dxfId="51" priority="186" stopIfTrue="1">
      <formula>IF($M54=1,TRUE)</formula>
    </cfRule>
    <cfRule type="expression" dxfId="50" priority="187" stopIfTrue="1">
      <formula>IF($B54="",TRUE)</formula>
    </cfRule>
    <cfRule type="expression" dxfId="49" priority="188" stopIfTrue="1">
      <formula>IF($P54="",TRUE)</formula>
    </cfRule>
    <cfRule type="expression" dxfId="48" priority="189" stopIfTrue="1">
      <formula>IF(AND(OR($D42="Yes",$D42=""),$D54=""),1,0)</formula>
    </cfRule>
  </conditionalFormatting>
  <conditionalFormatting sqref="D66:E75">
    <cfRule type="expression" dxfId="47" priority="149" stopIfTrue="1">
      <formula>IF($M66=1,TRUE)</formula>
    </cfRule>
    <cfRule type="expression" dxfId="46" priority="150" stopIfTrue="1">
      <formula>IF($B54="",TRUE)</formula>
    </cfRule>
    <cfRule type="expression" dxfId="45" priority="151" stopIfTrue="1">
      <formula>IF($P54="",TRUE)</formula>
    </cfRule>
    <cfRule type="expression" dxfId="44" priority="152" stopIfTrue="1">
      <formula>IF(AND(OR($D42="Yes",$D42=""),$D66=""),1,0)</formula>
    </cfRule>
  </conditionalFormatting>
  <conditionalFormatting sqref="D78:E87">
    <cfRule type="expression" dxfId="43" priority="112" stopIfTrue="1">
      <formula>IF($M78=1,TRUE)</formula>
    </cfRule>
    <cfRule type="expression" dxfId="42" priority="113" stopIfTrue="1">
      <formula>IF($B54="",TRUE)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5" stopIfTrue="1">
      <formula>IF($M90=1,TRUE)</formula>
    </cfRule>
    <cfRule type="expression" dxfId="38" priority="76" stopIfTrue="1">
      <formula>IF($B54="",TRUE)</formula>
    </cfRule>
    <cfRule type="expression" dxfId="37" priority="77" stopIfTrue="1">
      <formula>IF($P54="",TRUE)</formula>
    </cfRule>
    <cfRule type="expression" dxfId="36" priority="78" stopIfTrue="1">
      <formula>IF(AND(OR($D42="Yes",$D42=""),$D90=""),1,0)</formula>
    </cfRule>
  </conditionalFormatting>
  <conditionalFormatting sqref="D102:E111">
    <cfRule type="expression" dxfId="35" priority="38" stopIfTrue="1">
      <formula>IF($M102=1,TRUE)</formula>
    </cfRule>
    <cfRule type="expression" dxfId="34" priority="39" stopIfTrue="1">
      <formula>IF($B54="",TRUE)</formula>
    </cfRule>
    <cfRule type="expression" dxfId="33" priority="40" stopIfTrue="1">
      <formula>IF($P54="",TRUE)</formula>
    </cfRule>
    <cfRule type="expression" dxfId="32" priority="41" stopIfTrue="1">
      <formula>IF(AND(OR($D42="Yes",$D42=""),$D102=""),1,0)</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1" stopIfTrue="1">
      <formula>IF($M120=1,TRUE)</formula>
    </cfRule>
    <cfRule type="expression" dxfId="28" priority="2" stopIfTrue="1">
      <formula>IF($B54="",TRUE)</formula>
    </cfRule>
    <cfRule type="expression" dxfId="27" priority="3" stopIfTrue="1">
      <formula>IF($P54="",TRUE)</formula>
    </cfRule>
    <cfRule type="expression" dxfId="26" priority="4" stopIfTrue="1">
      <formula>IF(AND(OR($D42="Yes",$D42=""),$D120=""),1,0)</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706" stopIfTrue="1">
      <formula>IF($D$9=$Q$9,TRUE)</formula>
    </cfRule>
    <cfRule type="expression" dxfId="22" priority="816" stopIfTrue="1">
      <formula>IF(AND($D$10="",$D$9=$R$9),TRUE)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4CB9FCF7-15A6-4A4E-B818-CCE3E2499058}"/>
    <hyperlink ref="D24" r:id="rId2" xr:uid="{79E7D71F-3EE1-46BA-8AE1-EB39909F5716}"/>
    <hyperlink ref="G117" r:id="rId3" xr:uid="{6991A73D-1A5F-4D49-A028-CFB4D8FD92F9}"/>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4"/>
  <sheetViews>
    <sheetView showGridLines="0" showZeros="0" topLeftCell="A2" zoomScaleNormal="100" workbookViewId="0">
      <pane ySplit="3" topLeftCell="A5" activePane="bottomLeft" state="frozen"/>
      <selection activeCell="B24" sqref="B24:J24"/>
      <selection pane="bottomLeft" activeCell="C8" sqref="C8"/>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63.75">
      <c r="A5" s="196"/>
      <c r="B5" s="302" t="s">
        <v>18684</v>
      </c>
      <c r="C5" s="151" t="s">
        <v>18748</v>
      </c>
      <c r="D5" s="148"/>
      <c r="E5" s="148" t="str">
        <f ca="1">IF(ISERROR($V5),"",OFFSET('Smelter Look-up'!$D$4,$V5-4,0)&amp;"")</f>
        <v>UNITED STATES OF AMERICA</v>
      </c>
      <c r="F5" s="148" t="str">
        <f ca="1">IF(ISERROR($V5),"",OFFSET('Smelter Look-up'!$E$4,$V5-4,0))</f>
        <v>CID005274</v>
      </c>
      <c r="G5" s="148" t="str">
        <f ca="1">IF(C5=$X$4,"Enter smelter details",IF(ISERROR($V5),"",OFFSET('Smelter Look-up'!$F$4,$V5-4,0)))</f>
        <v>RMI</v>
      </c>
      <c r="H5" s="204">
        <f ca="1">IF(ISERROR($V5),"",OFFSET('Smelter Look-up'!$G$4,$V5-4,0))</f>
        <v>0</v>
      </c>
      <c r="I5" s="205" t="str">
        <f ca="1">IF(ISERROR($V5),"",OFFSET('Smelter Look-up'!$H$4,$V5-4,0))</f>
        <v>Salt Lake City</v>
      </c>
      <c r="J5" s="205" t="str">
        <f ca="1">IF(ISERROR($V5),"",OFFSET('Smelter Look-up'!$I$4,$V5-4,0))</f>
        <v>Utah</v>
      </c>
      <c r="K5" s="149"/>
      <c r="L5" s="149"/>
      <c r="M5" s="149"/>
      <c r="N5" s="149"/>
      <c r="O5" s="149"/>
      <c r="P5" s="207"/>
      <c r="Q5" s="150"/>
      <c r="R5" s="148" t="str">
        <f ca="1">IF(ISERROR($V5),"",OFFSET('Smelter Look-up'!$C$4,$V5-4,0)&amp;"")</f>
        <v>Kennecott Utah Copper LLC</v>
      </c>
      <c r="S5" s="154" t="str">
        <f t="shared" ref="S5:S11" ca="1" si="0">IF(B5="","",IF(ISERROR(MATCH($E5,CL,0)),"Unknown",INDIRECT("'C'!$A$"&amp;MATCH($E5,CL,0)+1)))</f>
        <v>US</v>
      </c>
      <c r="T5" s="154" t="str">
        <f ca="1">IF(B5="","",IF(ISERROR(MATCH($J5,SorP!$B$1:$B$6226,0)),"",INDIRECT("'SorP'!$A$"&amp;MATCH($S5&amp;$J5,SorP!C:C,0))))</f>
        <v>US-UT</v>
      </c>
      <c r="U5" s="167"/>
      <c r="V5" s="168">
        <f>IF(C5="",NA(),MATCH($B5&amp;$C5,'Smelter Look-up'!$J:$J,0))</f>
        <v>237</v>
      </c>
      <c r="X5" s="169">
        <f t="shared" ref="X5:X11" ca="1" si="1">IF(AND(C5="Smelter not listed",OR(LEN(D5)=0,LEN(E5)=0)),1,0)</f>
        <v>0</v>
      </c>
      <c r="AB5" s="312" t="str">
        <f t="shared" ref="AB5:AB11" si="2">IF(C5="","",B5)</f>
        <v>Copper</v>
      </c>
      <c r="AC5" s="169" t="str">
        <f t="shared" ref="AC5:AC68" si="3">B5</f>
        <v>Copper</v>
      </c>
      <c r="AD5" s="169" t="str">
        <f t="shared" ref="AD5:AD68" si="4">IF(C5="Smelter not listed",D5,C5)</f>
        <v>Kennecott Utah Copper LLC (Rio Tinto Kennecott or RTK)</v>
      </c>
    </row>
    <row r="6" spans="1:34" s="169" customFormat="1" ht="20.25">
      <c r="A6" s="196"/>
      <c r="B6" s="302" t="s">
        <v>18684</v>
      </c>
      <c r="C6" s="151" t="s">
        <v>18721</v>
      </c>
      <c r="D6" s="148"/>
      <c r="E6" s="148" t="str">
        <f ca="1">IF(ISERROR($V6),"",OFFSET('Smelter Look-up'!$D$4,$V6-4,0)&amp;"")</f>
        <v>CHILE</v>
      </c>
      <c r="F6" s="148" t="str">
        <f ca="1">IF(ISERROR($V6),"",OFFSET('Smelter Look-up'!$E$4,$V6-4,0))</f>
        <v>CID004101</v>
      </c>
      <c r="G6" s="148" t="str">
        <f ca="1">IF(C6=$X$4,"Enter smelter details",IF(ISERROR($V6),"",OFFSET('Smelter Look-up'!$F$4,$V6-4,0)))</f>
        <v>RMI</v>
      </c>
      <c r="H6" s="204">
        <f ca="1">IF(ISERROR($V6),"",OFFSET('Smelter Look-up'!$G$4,$V6-4,0))</f>
        <v>0</v>
      </c>
      <c r="I6" s="205" t="str">
        <f ca="1">IF(ISERROR($V6),"",OFFSET('Smelter Look-up'!$H$4,$V6-4,0))</f>
        <v>Calama</v>
      </c>
      <c r="J6" s="205" t="str">
        <f ca="1">IF(ISERROR($V6),"",OFFSET('Smelter Look-up'!$I$4,$V6-4,0))</f>
        <v>Antofagasta</v>
      </c>
      <c r="K6" s="149"/>
      <c r="L6" s="149"/>
      <c r="M6" s="149"/>
      <c r="N6" s="149"/>
      <c r="O6" s="149"/>
      <c r="P6" s="207"/>
      <c r="Q6" s="150"/>
      <c r="R6" s="148" t="str">
        <f ca="1">IF(ISERROR($V6),"",OFFSET('Smelter Look-up'!$C$4,$V6-4,0)&amp;"")</f>
        <v>Chuquicamata Refinery</v>
      </c>
      <c r="S6" s="154" t="str">
        <f t="shared" ca="1" si="0"/>
        <v>CL</v>
      </c>
      <c r="T6" s="154" t="str">
        <f ca="1">IF(B6="","",IF(ISERROR(MATCH($J6,SorP!$B$1:$B$6226,0)),"",INDIRECT("'SorP'!$A$"&amp;MATCH($S6&amp;$J6,SorP!C:C,0))))</f>
        <v>CL-AN</v>
      </c>
      <c r="U6" s="167"/>
      <c r="V6" s="168">
        <f>IF(C6="",NA(),MATCH($B6&amp;$C6,'Smelter Look-up'!$J:$J,0))</f>
        <v>201</v>
      </c>
      <c r="X6" s="169">
        <f t="shared" ca="1" si="1"/>
        <v>0</v>
      </c>
      <c r="AB6" s="312" t="str">
        <f t="shared" si="2"/>
        <v>Copper</v>
      </c>
      <c r="AC6" s="169" t="str">
        <f t="shared" si="3"/>
        <v>Copper</v>
      </c>
      <c r="AD6" s="169" t="str">
        <f t="shared" si="4"/>
        <v>Chuquicamata Refinery</v>
      </c>
    </row>
    <row r="7" spans="1:34" s="169" customFormat="1" ht="20.25">
      <c r="A7" s="196"/>
      <c r="B7" s="302" t="s">
        <v>18684</v>
      </c>
      <c r="C7" s="151" t="s">
        <v>18695</v>
      </c>
      <c r="D7" s="148"/>
      <c r="E7" s="148" t="str">
        <f ca="1">IF(ISERROR($V7),"",OFFSET('Smelter Look-up'!$D$4,$V7-4,0)&amp;"")</f>
        <v>BULGARIA</v>
      </c>
      <c r="F7" s="148" t="str">
        <f ca="1">IF(ISERROR($V7),"",OFFSET('Smelter Look-up'!$E$4,$V7-4,0))</f>
        <v>CID004085</v>
      </c>
      <c r="G7" s="148" t="str">
        <f ca="1">IF(C7=$X$4,"Enter smelter details",IF(ISERROR($V7),"",OFFSET('Smelter Look-up'!$F$4,$V7-4,0)))</f>
        <v>RMI</v>
      </c>
      <c r="H7" s="204">
        <f ca="1">IF(ISERROR($V7),"",OFFSET('Smelter Look-up'!$G$4,$V7-4,0))</f>
        <v>0</v>
      </c>
      <c r="I7" s="205" t="str">
        <f ca="1">IF(ISERROR($V7),"",OFFSET('Smelter Look-up'!$H$4,$V7-4,0))</f>
        <v>Pirdop</v>
      </c>
      <c r="J7" s="205" t="str">
        <f ca="1">IF(ISERROR($V7),"",OFFSET('Smelter Look-up'!$I$4,$V7-4,0))</f>
        <v>Sofia</v>
      </c>
      <c r="K7" s="149"/>
      <c r="L7" s="149"/>
      <c r="M7" s="149"/>
      <c r="N7" s="149"/>
      <c r="O7" s="149"/>
      <c r="P7" s="207"/>
      <c r="Q7" s="150"/>
      <c r="R7" s="148" t="str">
        <f ca="1">IF(ISERROR($V7),"",OFFSET('Smelter Look-up'!$C$4,$V7-4,0)&amp;"")</f>
        <v>Aurubis Bulgaria</v>
      </c>
      <c r="S7" s="154" t="str">
        <f t="shared" ca="1" si="0"/>
        <v>BG</v>
      </c>
      <c r="T7" s="154" t="str">
        <f ca="1">IF(B7="","",IF(ISERROR(MATCH($J7,SorP!$B$1:$B$6226,0)),"",INDIRECT("'SorP'!$A$"&amp;MATCH($S7&amp;$J7,SorP!C:C,0))))</f>
        <v>BG-23</v>
      </c>
      <c r="U7" s="167"/>
      <c r="V7" s="168">
        <f>IF(C7="",NA(),MATCH($B7&amp;$C7,'Smelter Look-up'!$J:$J,0))</f>
        <v>184</v>
      </c>
      <c r="X7" s="169">
        <f t="shared" ca="1" si="1"/>
        <v>0</v>
      </c>
      <c r="AB7" s="312" t="str">
        <f t="shared" si="2"/>
        <v>Copper</v>
      </c>
      <c r="AC7" s="169" t="str">
        <f t="shared" si="3"/>
        <v>Copper</v>
      </c>
      <c r="AD7" s="169" t="str">
        <f t="shared" si="4"/>
        <v>Aurubis Bulgaria</v>
      </c>
    </row>
    <row r="8" spans="1:34" s="169" customFormat="1" ht="20.25">
      <c r="A8" s="196"/>
      <c r="B8" s="302" t="s">
        <v>18684</v>
      </c>
      <c r="C8" s="151" t="s">
        <v>12229</v>
      </c>
      <c r="D8" s="148"/>
      <c r="E8" s="148" t="str">
        <f ca="1">IF(ISERROR($V8),"",OFFSET('Smelter Look-up'!$D$4,$V8-4,0)&amp;"")</f>
        <v>TURKEY</v>
      </c>
      <c r="F8" s="148" t="str">
        <f ca="1">IF(ISERROR($V8),"",OFFSET('Smelter Look-up'!$E$4,$V8-4,0))</f>
        <v>CID004058</v>
      </c>
      <c r="G8" s="148" t="str">
        <f ca="1">IF(C8=$X$4,"Enter smelter details",IF(ISERROR($V8),"",OFFSET('Smelter Look-up'!$F$4,$V8-4,0)))</f>
        <v>RMI</v>
      </c>
      <c r="H8" s="204">
        <f ca="1">IF(ISERROR($V8),"",OFFSET('Smelter Look-up'!$G$4,$V8-4,0))</f>
        <v>0</v>
      </c>
      <c r="I8" s="205" t="str">
        <f ca="1">IF(ISERROR($V8),"",OFFSET('Smelter Look-up'!$H$4,$V8-4,0))</f>
        <v>Mardin</v>
      </c>
      <c r="J8" s="205" t="str">
        <f ca="1">IF(ISERROR($V8),"",OFFSET('Smelter Look-up'!$I$4,$V8-4,0))</f>
        <v>Mardin</v>
      </c>
      <c r="K8" s="149"/>
      <c r="L8" s="149"/>
      <c r="M8" s="149"/>
      <c r="N8" s="149"/>
      <c r="O8" s="149"/>
      <c r="P8" s="207"/>
      <c r="Q8" s="150"/>
      <c r="R8" s="148" t="str">
        <f ca="1">IF(ISERROR($V8),"",OFFSET('Smelter Look-up'!$C$4,$V8-4,0)&amp;"")</f>
        <v>Eti Bakir A.S</v>
      </c>
      <c r="S8" s="154" t="str">
        <f t="shared" ca="1" si="0"/>
        <v>TR</v>
      </c>
      <c r="T8" s="154" t="str">
        <f ca="1">IF(B8="","",IF(ISERROR(MATCH($J8,SorP!$B$1:$B$6226,0)),"",INDIRECT("'SorP'!$A$"&amp;MATCH($S8&amp;$J8,SorP!C:C,0))))</f>
        <v>TR-47</v>
      </c>
      <c r="U8" s="167"/>
      <c r="V8" s="168">
        <f>IF(C8="",NA(),MATCH($B8&amp;$C8,'Smelter Look-up'!$J:$J,0))</f>
        <v>216</v>
      </c>
      <c r="X8" s="169">
        <f t="shared" ca="1" si="1"/>
        <v>0</v>
      </c>
      <c r="AB8" s="312" t="str">
        <f t="shared" si="2"/>
        <v>Copper</v>
      </c>
      <c r="AC8" s="169" t="str">
        <f t="shared" si="3"/>
        <v>Copper</v>
      </c>
      <c r="AD8" s="169" t="str">
        <f t="shared" si="4"/>
        <v>Eti Bakir A.S</v>
      </c>
    </row>
    <row r="9" spans="1:34" s="169" customFormat="1" ht="20.25">
      <c r="A9" s="196"/>
      <c r="B9" s="302" t="s">
        <v>18684</v>
      </c>
      <c r="C9" s="151" t="s">
        <v>18714</v>
      </c>
      <c r="D9" s="148"/>
      <c r="E9" s="148" t="str">
        <f ca="1">IF(ISERROR($V9),"",OFFSET('Smelter Look-up'!$D$4,$V9-4,0)&amp;"")</f>
        <v>CANADA</v>
      </c>
      <c r="F9" s="148" t="str">
        <f ca="1">IF(ISERROR($V9),"",OFFSET('Smelter Look-up'!$E$4,$V9-4,0))</f>
        <v>CID004087</v>
      </c>
      <c r="G9" s="148" t="str">
        <f ca="1">IF(C9=$X$4,"Enter smelter details",IF(ISERROR($V9),"",OFFSET('Smelter Look-up'!$F$4,$V9-4,0)))</f>
        <v>RMI</v>
      </c>
      <c r="H9" s="204">
        <f ca="1">IF(ISERROR($V9),"",OFFSET('Smelter Look-up'!$G$4,$V9-4,0))</f>
        <v>0</v>
      </c>
      <c r="I9" s="205" t="str">
        <f ca="1">IF(ISERROR($V9),"",OFFSET('Smelter Look-up'!$H$4,$V9-4,0))</f>
        <v>Montreal East</v>
      </c>
      <c r="J9" s="205" t="str">
        <f ca="1">IF(ISERROR($V9),"",OFFSET('Smelter Look-up'!$I$4,$V9-4,0))</f>
        <v>Quebec</v>
      </c>
      <c r="K9" s="149"/>
      <c r="L9" s="149"/>
      <c r="M9" s="149"/>
      <c r="N9" s="149"/>
      <c r="O9" s="149"/>
      <c r="P9" s="207"/>
      <c r="Q9" s="150"/>
      <c r="R9" s="148" t="str">
        <f ca="1">IF(ISERROR($V9),"",OFFSET('Smelter Look-up'!$C$4,$V9-4,0)&amp;"")</f>
        <v>Glencore Canada Corporation - CCR Refinery</v>
      </c>
      <c r="S9" s="154" t="str">
        <f t="shared" ca="1" si="0"/>
        <v>CA</v>
      </c>
      <c r="T9" s="154" t="str">
        <f ca="1">IF(B9="","",IF(ISERROR(MATCH($J9,SorP!$B$1:$B$6226,0)),"",INDIRECT("'SorP'!$A$"&amp;MATCH($S9&amp;$J9,SorP!C:C,0))))</f>
        <v>CA-QC</v>
      </c>
      <c r="U9" s="167"/>
      <c r="V9" s="168">
        <f>IF(C9="",NA(),MATCH($B9&amp;$C9,'Smelter Look-up'!$J:$J,0))</f>
        <v>195</v>
      </c>
      <c r="X9" s="169">
        <f t="shared" ca="1" si="1"/>
        <v>0</v>
      </c>
      <c r="AB9" s="312" t="str">
        <f t="shared" si="2"/>
        <v>Copper</v>
      </c>
      <c r="AC9" s="169" t="str">
        <f t="shared" si="3"/>
        <v>Copper</v>
      </c>
      <c r="AD9" s="169" t="str">
        <f t="shared" si="4"/>
        <v>CCR Refinery - Glencore Canada Corporation</v>
      </c>
    </row>
    <row r="10" spans="1:34" s="169" customFormat="1" ht="20.25">
      <c r="A10" s="197"/>
      <c r="B10" s="302" t="s">
        <v>18684</v>
      </c>
      <c r="C10" s="151" t="s">
        <v>18762</v>
      </c>
      <c r="D10" s="148"/>
      <c r="E10" s="148" t="str">
        <f ca="1">IF(ISERROR($V10),"",OFFSET('Smelter Look-up'!$D$4,$V10-4,0)&amp;"")</f>
        <v>CHILE</v>
      </c>
      <c r="F10" s="148" t="str">
        <f ca="1">IF(ISERROR($V10),"",OFFSET('Smelter Look-up'!$E$4,$V10-4,0))</f>
        <v>CID004118</v>
      </c>
      <c r="G10" s="148" t="str">
        <f ca="1">IF(C10=$X$4,"Enter smelter details",IF(ISERROR($V10),"",OFFSET('Smelter Look-up'!$F$4,$V10-4,0)))</f>
        <v>RMI</v>
      </c>
      <c r="H10" s="204">
        <f ca="1">IF(ISERROR($V10),"",OFFSET('Smelter Look-up'!$G$4,$V10-4,0))</f>
        <v>0</v>
      </c>
      <c r="I10" s="205" t="str">
        <f ca="1">IF(ISERROR($V10),"",OFFSET('Smelter Look-up'!$H$4,$V10-4,0))</f>
        <v>Las Ventanas, Puchuncavi</v>
      </c>
      <c r="J10" s="205" t="str">
        <f ca="1">IF(ISERROR($V10),"",OFFSET('Smelter Look-up'!$I$4,$V10-4,0))</f>
        <v>Valparaíso</v>
      </c>
      <c r="K10" s="149"/>
      <c r="L10" s="149"/>
      <c r="M10" s="149"/>
      <c r="N10" s="149"/>
      <c r="O10" s="149"/>
      <c r="P10" s="207"/>
      <c r="Q10" s="150"/>
      <c r="R10" s="148" t="str">
        <f ca="1">IF(ISERROR($V10),"",OFFSET('Smelter Look-up'!$C$4,$V10-4,0)&amp;"")</f>
        <v>Las Ventanas</v>
      </c>
      <c r="S10" s="154" t="str">
        <f t="shared" ca="1" si="0"/>
        <v>CL</v>
      </c>
      <c r="T10" s="154" t="str">
        <f ca="1">IF(B10="","",IF(ISERROR(MATCH($J10,SorP!$B$1:$B$6226,0)),"",INDIRECT("'SorP'!$A$"&amp;MATCH($S10&amp;$J10,SorP!C:C,0))))</f>
        <v>CL-VS</v>
      </c>
      <c r="U10" s="167"/>
      <c r="V10" s="168">
        <f>IF(C10="",NA(),MATCH($B10&amp;$C10,'Smelter Look-up'!$J:$J,0))</f>
        <v>249</v>
      </c>
      <c r="X10" s="169">
        <f t="shared" ca="1" si="1"/>
        <v>0</v>
      </c>
      <c r="AB10" s="312" t="str">
        <f t="shared" si="2"/>
        <v>Copper</v>
      </c>
      <c r="AC10" s="169" t="str">
        <f t="shared" si="3"/>
        <v>Copper</v>
      </c>
      <c r="AD10" s="169" t="str">
        <f t="shared" si="4"/>
        <v>Las Ventanas</v>
      </c>
    </row>
    <row r="11" spans="1:34" s="169" customFormat="1" ht="20.25">
      <c r="A11" s="196"/>
      <c r="B11" s="302" t="str">
        <f>IF(LEN(A11)=0,"",INDEX('Smelter Look-up'!$A:$A,MATCH($A11,'Smelter Look-up'!$E:$E,0)))</f>
        <v/>
      </c>
      <c r="C11" s="151" t="str">
        <f>IF(LEN(A11)=0,"",INDEX('Smelter Look-up'!$C:$C,MATCH($A11,'Smelter Look-up'!$E:$E,0)))</f>
        <v/>
      </c>
      <c r="D11" s="148"/>
      <c r="E11" s="148" t="str">
        <f ca="1">IF(ISERROR($V11),"",OFFSET('Smelter Look-up'!$D$4,$V11-4,0)&amp;"")</f>
        <v/>
      </c>
      <c r="F11" s="148" t="str">
        <f ca="1">IF(ISERROR($V11),"",OFFSET('Smelter Look-up'!$E$4,$V11-4,0))</f>
        <v/>
      </c>
      <c r="G11" s="148" t="str">
        <f ca="1">IF(C11=$X$4,"Enter smelter details",IF(ISERROR($V11),"",OFFSET('Smelter Look-up'!$F$4,$V11-4,0)))</f>
        <v/>
      </c>
      <c r="H11" s="204" t="str">
        <f ca="1">IF(ISERROR($V11),"",OFFSET('Smelter Look-up'!$G$4,$V11-4,0))</f>
        <v/>
      </c>
      <c r="I11" s="205" t="str">
        <f ca="1">IF(ISERROR($V11),"",OFFSET('Smelter Look-up'!$H$4,$V11-4,0))</f>
        <v/>
      </c>
      <c r="J11" s="205" t="str">
        <f ca="1">IF(ISERROR($V11),"",OFFSET('Smelter Look-up'!$I$4,$V11-4,0))</f>
        <v/>
      </c>
      <c r="K11" s="149"/>
      <c r="L11" s="149"/>
      <c r="M11" s="149"/>
      <c r="N11" s="149"/>
      <c r="O11" s="149"/>
      <c r="P11" s="207"/>
      <c r="Q11" s="150"/>
      <c r="R11" s="148" t="str">
        <f ca="1">IF(ISERROR($V11),"",OFFSET('Smelter Look-up'!$C$4,$V11-4,0)&amp;"")</f>
        <v/>
      </c>
      <c r="S11" s="154" t="str">
        <f t="shared" ca="1" si="0"/>
        <v/>
      </c>
      <c r="T11" s="154" t="str">
        <f ca="1">IF(B11="","",IF(ISERROR(MATCH($J11,SorP!$B$1:$B$6226,0)),"",INDIRECT("'SorP'!$A$"&amp;MATCH($S11&amp;$J11,SorP!C:C,0))))</f>
        <v/>
      </c>
      <c r="U11" s="167"/>
      <c r="V11" s="168" t="e">
        <f>IF(C11="",NA(),MATCH($B11&amp;$C11,'Smelter Look-up'!$J:$J,0))</f>
        <v>#N/A</v>
      </c>
      <c r="X11" s="169">
        <f t="shared" ca="1" si="1"/>
        <v>0</v>
      </c>
      <c r="AB11" s="312" t="str">
        <f t="shared" si="2"/>
        <v/>
      </c>
      <c r="AC11" s="169" t="str">
        <f t="shared" si="3"/>
        <v/>
      </c>
      <c r="AD11" s="169" t="str">
        <f t="shared" si="4"/>
        <v/>
      </c>
    </row>
    <row r="12" spans="1:34" s="169" customFormat="1" ht="20.25">
      <c r="A12" s="196"/>
      <c r="B12" s="302" t="str">
        <f>IF(LEN(A12)=0,"",INDEX('Smelter Look-up'!$A:$A,MATCH($A12,'Smelter Look-up'!$E:$E,0)))</f>
        <v/>
      </c>
      <c r="C12" s="151" t="str">
        <f>IF(LEN(A12)=0,"",INDEX('Smelter Look-up'!$C:$C,MATCH($A12,'Smelter Look-up'!$E:$E,0)))</f>
        <v/>
      </c>
      <c r="D12" s="148"/>
      <c r="E12" s="148" t="str">
        <f ca="1">IF(ISERROR($V12),"",OFFSET('Smelter Look-up'!$D$4,$V12-4,0)&amp;"")</f>
        <v/>
      </c>
      <c r="F12" s="148" t="str">
        <f ca="1">IF(ISERROR($V12),"",OFFSET('Smelter Look-up'!$E$4,$V12-4,0))</f>
        <v/>
      </c>
      <c r="G12" s="148" t="str">
        <f ca="1">IF(C12=$X$4,"Enter smelter details",IF(ISERROR($V12),"",OFFSET('Smelter Look-up'!$F$4,$V12-4,0)))</f>
        <v/>
      </c>
      <c r="H12" s="204" t="str">
        <f ca="1">IF(ISERROR($V12),"",OFFSET('Smelter Look-up'!$G$4,$V12-4,0))</f>
        <v/>
      </c>
      <c r="I12" s="205" t="str">
        <f ca="1">IF(ISERROR($V12),"",OFFSET('Smelter Look-up'!$H$4,$V12-4,0))</f>
        <v/>
      </c>
      <c r="J12" s="205" t="str">
        <f ca="1">IF(ISERROR($V12),"",OFFSET('Smelter Look-up'!$I$4,$V12-4,0))</f>
        <v/>
      </c>
      <c r="K12" s="149"/>
      <c r="L12" s="149"/>
      <c r="M12" s="149"/>
      <c r="N12" s="149"/>
      <c r="O12" s="149"/>
      <c r="P12" s="207"/>
      <c r="Q12" s="150"/>
      <c r="R12" s="148" t="str">
        <f ca="1">IF(ISERROR($V12),"",OFFSET('Smelter Look-up'!$C$4,$V12-4,0)&amp;"")</f>
        <v/>
      </c>
      <c r="S12" s="154" t="str">
        <f t="shared" ref="S12:S62" ca="1" si="5">IF(B12="","",IF(ISERROR(MATCH($E12,CL,0)),"Unknown",INDIRECT("'C'!$A$"&amp;MATCH($E12,CL,0)+1)))</f>
        <v/>
      </c>
      <c r="T12" s="154" t="str">
        <f ca="1">IF(B12="","",IF(ISERROR(MATCH($J12,SorP!$B$1:$B$6226,0)),"",INDIRECT("'SorP'!$A$"&amp;MATCH($S12&amp;$J12,SorP!C:C,0))))</f>
        <v/>
      </c>
      <c r="U12" s="167"/>
      <c r="V12" s="168" t="e">
        <f>IF(C12="",NA(),MATCH($B12&amp;$C12,'Smelter Look-up'!$J:$J,0))</f>
        <v>#N/A</v>
      </c>
      <c r="X12" s="169">
        <f t="shared" ref="X12:X61" ca="1" si="6">IF(AND(C12="Smelter not listed",OR(LEN(D12)=0,LEN(E12)=0)),1,0)</f>
        <v>0</v>
      </c>
      <c r="AB12" s="312" t="str">
        <f t="shared" ref="AB12:AB68" si="7">IF(C12="","",B12)</f>
        <v/>
      </c>
      <c r="AC12" s="169" t="str">
        <f t="shared" si="3"/>
        <v/>
      </c>
      <c r="AD12" s="169" t="str">
        <f t="shared" si="4"/>
        <v/>
      </c>
    </row>
    <row r="13" spans="1:34" s="169" customFormat="1" ht="20.25">
      <c r="A13" s="197"/>
      <c r="B13" s="302" t="str">
        <f>IF(LEN(A13)=0,"",INDEX('Smelter Look-up'!$A:$A,MATCH($A13,'Smelter Look-up'!$E:$E,0)))</f>
        <v/>
      </c>
      <c r="C13" s="151" t="str">
        <f>IF(LEN(A13)=0,"",INDEX('Smelter Look-up'!$C:$C,MATCH($A13,'Smelter Look-up'!$E:$E,0)))</f>
        <v/>
      </c>
      <c r="D13" s="148"/>
      <c r="E13" s="148" t="str">
        <f ca="1">IF(ISERROR($V13),"",OFFSET('Smelter Look-up'!$D$4,$V13-4,0)&amp;"")</f>
        <v/>
      </c>
      <c r="F13" s="148" t="str">
        <f ca="1">IF(ISERROR($V13),"",OFFSET('Smelter Look-up'!$E$4,$V13-4,0))</f>
        <v/>
      </c>
      <c r="G13" s="148" t="str">
        <f ca="1">IF(C13=$X$4,"Enter smelter details",IF(ISERROR($V13),"",OFFSET('Smelter Look-up'!$F$4,$V13-4,0)))</f>
        <v/>
      </c>
      <c r="H13" s="204" t="str">
        <f ca="1">IF(ISERROR($V13),"",OFFSET('Smelter Look-up'!$G$4,$V13-4,0))</f>
        <v/>
      </c>
      <c r="I13" s="205" t="str">
        <f ca="1">IF(ISERROR($V13),"",OFFSET('Smelter Look-up'!$H$4,$V13-4,0))</f>
        <v/>
      </c>
      <c r="J13" s="205" t="str">
        <f ca="1">IF(ISERROR($V13),"",OFFSET('Smelter Look-up'!$I$4,$V13-4,0))</f>
        <v/>
      </c>
      <c r="K13" s="149"/>
      <c r="L13" s="149"/>
      <c r="M13" s="149"/>
      <c r="N13" s="149"/>
      <c r="O13" s="149"/>
      <c r="P13" s="207"/>
      <c r="Q13" s="150"/>
      <c r="R13" s="148" t="str">
        <f ca="1">IF(ISERROR($V13),"",OFFSET('Smelter Look-up'!$C$4,$V13-4,0)&amp;"")</f>
        <v/>
      </c>
      <c r="S13" s="154" t="str">
        <f t="shared" ca="1" si="5"/>
        <v/>
      </c>
      <c r="T13" s="154" t="str">
        <f ca="1">IF(B13="","",IF(ISERROR(MATCH($J13,SorP!$B$1:$B$6226,0)),"",INDIRECT("'SorP'!$A$"&amp;MATCH($S13&amp;$J13,SorP!C:C,0))))</f>
        <v/>
      </c>
      <c r="U13" s="167"/>
      <c r="V13" s="168" t="e">
        <f>IF(C13="",NA(),MATCH($B13&amp;$C13,'Smelter Look-up'!$J:$J,0))</f>
        <v>#N/A</v>
      </c>
      <c r="X13" s="169">
        <f t="shared" ca="1" si="6"/>
        <v>0</v>
      </c>
      <c r="AB13" s="312" t="str">
        <f t="shared" si="7"/>
        <v/>
      </c>
      <c r="AC13" s="169" t="str">
        <f t="shared" si="3"/>
        <v/>
      </c>
      <c r="AD13" s="169" t="str">
        <f t="shared" si="4"/>
        <v/>
      </c>
    </row>
    <row r="14" spans="1:34" s="169" customFormat="1" ht="20.25">
      <c r="A14" s="197"/>
      <c r="B14" s="302" t="str">
        <f>IF(LEN(A14)=0,"",INDEX('Smelter Look-up'!$A:$A,MATCH($A14,'Smelter Look-up'!$E:$E,0)))</f>
        <v/>
      </c>
      <c r="C14" s="151" t="str">
        <f>IF(LEN(A14)=0,"",INDEX('Smelter Look-up'!$C:$C,MATCH($A14,'Smelter Look-up'!$E:$E,0)))</f>
        <v/>
      </c>
      <c r="D14" s="148"/>
      <c r="E14" s="148" t="str">
        <f ca="1">IF(ISERROR($V14),"",OFFSET('Smelter Look-up'!$D$4,$V14-4,0)&amp;"")</f>
        <v/>
      </c>
      <c r="F14" s="148" t="str">
        <f ca="1">IF(ISERROR($V14),"",OFFSET('Smelter Look-up'!$E$4,$V14-4,0))</f>
        <v/>
      </c>
      <c r="G14" s="148" t="str">
        <f ca="1">IF(C14=$X$4,"Enter smelter details",IF(ISERROR($V14),"",OFFSET('Smelter Look-up'!$F$4,$V14-4,0)))</f>
        <v/>
      </c>
      <c r="H14" s="204" t="str">
        <f ca="1">IF(ISERROR($V14),"",OFFSET('Smelter Look-up'!$G$4,$V14-4,0))</f>
        <v/>
      </c>
      <c r="I14" s="205" t="str">
        <f ca="1">IF(ISERROR($V14),"",OFFSET('Smelter Look-up'!$H$4,$V14-4,0))</f>
        <v/>
      </c>
      <c r="J14" s="205" t="str">
        <f ca="1">IF(ISERROR($V14),"",OFFSET('Smelter Look-up'!$I$4,$V14-4,0))</f>
        <v/>
      </c>
      <c r="K14" s="149"/>
      <c r="L14" s="149"/>
      <c r="M14" s="149"/>
      <c r="N14" s="149"/>
      <c r="O14" s="149"/>
      <c r="P14" s="207"/>
      <c r="Q14" s="150"/>
      <c r="R14" s="148" t="str">
        <f ca="1">IF(ISERROR($V14),"",OFFSET('Smelter Look-up'!$C$4,$V14-4,0)&amp;"")</f>
        <v/>
      </c>
      <c r="S14" s="154" t="str">
        <f t="shared" ca="1" si="5"/>
        <v/>
      </c>
      <c r="T14" s="154" t="str">
        <f ca="1">IF(B14="","",IF(ISERROR(MATCH($J14,SorP!$B$1:$B$6226,0)),"",INDIRECT("'SorP'!$A$"&amp;MATCH($S14&amp;$J14,SorP!C:C,0))))</f>
        <v/>
      </c>
      <c r="U14" s="167"/>
      <c r="V14" s="168" t="e">
        <f>IF(C14="",NA(),MATCH($B14&amp;$C14,'Smelter Look-up'!$J:$J,0))</f>
        <v>#N/A</v>
      </c>
      <c r="X14" s="169">
        <f t="shared" ca="1" si="6"/>
        <v>0</v>
      </c>
      <c r="AB14" s="312" t="str">
        <f t="shared" si="7"/>
        <v/>
      </c>
      <c r="AC14" s="169" t="str">
        <f t="shared" si="3"/>
        <v/>
      </c>
      <c r="AD14" s="169" t="str">
        <f t="shared" si="4"/>
        <v/>
      </c>
    </row>
    <row r="15" spans="1:34" s="169" customFormat="1" ht="20.25">
      <c r="A15" s="196"/>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7"/>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6"/>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54"/>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ref="X62:X125" ca="1" si="8">IF(AND(C62="Smelter not listed",OR(LEN(D62)=0,LEN(E62)=0)),1,0)</f>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ref="S63:S126" ca="1" si="9">IF(B63="","",IF(ISERROR(MATCH($E63,CL,0)),"Unknown",INDIRECT("'C'!$A$"&amp;MATCH($E63,CL,0)+1)))</f>
        <v/>
      </c>
      <c r="T63" s="154" t="str">
        <f ca="1">IF(B63="","",IF(ISERROR(MATCH($J63,SorP!$B$1:$B$6226,0)),"",INDIRECT("'SorP'!$A$"&amp;MATCH($S63&amp;$J63,SorP!C:C,0))))</f>
        <v/>
      </c>
      <c r="U63" s="167"/>
      <c r="V63" s="168" t="e">
        <f>IF(C63="",NA(),MATCH($B63&amp;$C63,'Smelter Look-up'!$J:$J,0))</f>
        <v>#N/A</v>
      </c>
      <c r="X63" s="169">
        <f t="shared" ca="1" si="8"/>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ca="1" si="9"/>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ref="AB69:AB132" si="10">IF(C69="","",B69)</f>
        <v/>
      </c>
      <c r="AC69" s="169" t="str">
        <f t="shared" ref="AC69:AC132" si="11">B69</f>
        <v/>
      </c>
      <c r="AD69" s="169" t="str">
        <f t="shared" ref="AD69:AD132" si="12">IF(C69="Smelter not listed",D69,C69)</f>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si="10"/>
        <v/>
      </c>
      <c r="AC70" s="169" t="str">
        <f t="shared" si="11"/>
        <v/>
      </c>
      <c r="AD70" s="169" t="str">
        <f t="shared" si="12"/>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ref="X126:X189" ca="1" si="13">IF(AND(C126="Smelter not listed",OR(LEN(D126)=0,LEN(E126)=0)),1,0)</f>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ref="S127:S190" ca="1" si="14">IF(B127="","",IF(ISERROR(MATCH($E127,CL,0)),"Unknown",INDIRECT("'C'!$A$"&amp;MATCH($E127,CL,0)+1)))</f>
        <v/>
      </c>
      <c r="T127" s="154" t="str">
        <f ca="1">IF(B127="","",IF(ISERROR(MATCH($J127,SorP!$B$1:$B$6226,0)),"",INDIRECT("'SorP'!$A$"&amp;MATCH($S127&amp;$J127,SorP!C:C,0))))</f>
        <v/>
      </c>
      <c r="U127" s="167"/>
      <c r="V127" s="168" t="e">
        <f>IF(C127="",NA(),MATCH($B127&amp;$C127,'Smelter Look-up'!$J:$J,0))</f>
        <v>#N/A</v>
      </c>
      <c r="X127" s="169">
        <f t="shared" ca="1" si="13"/>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ca="1" si="14"/>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ref="AB133:AB196" si="15">IF(C133="","",B133)</f>
        <v/>
      </c>
      <c r="AC133" s="169" t="str">
        <f t="shared" ref="AC133:AC196" si="16">B133</f>
        <v/>
      </c>
      <c r="AD133" s="169" t="str">
        <f t="shared" ref="AD133:AD196" si="17">IF(C133="Smelter not listed",D133,C133)</f>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si="15"/>
        <v/>
      </c>
      <c r="AC134" s="169" t="str">
        <f t="shared" si="16"/>
        <v/>
      </c>
      <c r="AD134" s="169" t="str">
        <f t="shared" si="17"/>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ref="X190:X253" ca="1" si="18">IF(AND(C190="Smelter not listed",OR(LEN(D190)=0,LEN(E190)=0)),1,0)</f>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ref="S191:S254" ca="1" si="19">IF(B191="","",IF(ISERROR(MATCH($E191,CL,0)),"Unknown",INDIRECT("'C'!$A$"&amp;MATCH($E191,CL,0)+1)))</f>
        <v/>
      </c>
      <c r="T191" s="154" t="str">
        <f ca="1">IF(B191="","",IF(ISERROR(MATCH($J191,SorP!$B$1:$B$6226,0)),"",INDIRECT("'SorP'!$A$"&amp;MATCH($S191&amp;$J191,SorP!C:C,0))))</f>
        <v/>
      </c>
      <c r="U191" s="167"/>
      <c r="V191" s="168" t="e">
        <f>IF(C191="",NA(),MATCH($B191&amp;$C191,'Smelter Look-up'!$J:$J,0))</f>
        <v>#N/A</v>
      </c>
      <c r="X191" s="169">
        <f t="shared" ca="1" si="18"/>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ca="1" si="19"/>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ref="AB197:AB260" si="20">IF(C197="","",B197)</f>
        <v/>
      </c>
      <c r="AC197" s="169" t="str">
        <f t="shared" ref="AC197:AC260" si="21">B197</f>
        <v/>
      </c>
      <c r="AD197" s="169" t="str">
        <f t="shared" ref="AD197:AD260" si="22">IF(C197="Smelter not listed",D197,C197)</f>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si="20"/>
        <v/>
      </c>
      <c r="AC198" s="169" t="str">
        <f t="shared" si="21"/>
        <v/>
      </c>
      <c r="AD198" s="169" t="str">
        <f t="shared" si="22"/>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ref="X254:X317" ca="1" si="23">IF(AND(C254="Smelter not listed",OR(LEN(D254)=0,LEN(E254)=0)),1,0)</f>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ref="S255:S318" ca="1" si="24">IF(B255="","",IF(ISERROR(MATCH($E255,CL,0)),"Unknown",INDIRECT("'C'!$A$"&amp;MATCH($E255,CL,0)+1)))</f>
        <v/>
      </c>
      <c r="T255" s="154" t="str">
        <f ca="1">IF(B255="","",IF(ISERROR(MATCH($J255,SorP!$B$1:$B$6226,0)),"",INDIRECT("'SorP'!$A$"&amp;MATCH($S255&amp;$J255,SorP!C:C,0))))</f>
        <v/>
      </c>
      <c r="U255" s="167"/>
      <c r="V255" s="168" t="e">
        <f>IF(C255="",NA(),MATCH($B255&amp;$C255,'Smelter Look-up'!$J:$J,0))</f>
        <v>#N/A</v>
      </c>
      <c r="X255" s="169">
        <f t="shared" ca="1" si="23"/>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ca="1" si="24"/>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ref="AB261:AB324" si="25">IF(C261="","",B261)</f>
        <v/>
      </c>
      <c r="AC261" s="169" t="str">
        <f t="shared" ref="AC261:AC324" si="26">B261</f>
        <v/>
      </c>
      <c r="AD261" s="169" t="str">
        <f t="shared" ref="AD261:AD324" si="27">IF(C261="Smelter not listed",D261,C261)</f>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si="25"/>
        <v/>
      </c>
      <c r="AC262" s="169" t="str">
        <f t="shared" si="26"/>
        <v/>
      </c>
      <c r="AD262" s="169" t="str">
        <f t="shared" si="27"/>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ref="X318:X381" ca="1" si="28">IF(AND(C318="Smelter not listed",OR(LEN(D318)=0,LEN(E318)=0)),1,0)</f>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ref="S319:S382" ca="1" si="29">IF(B319="","",IF(ISERROR(MATCH($E319,CL,0)),"Unknown",INDIRECT("'C'!$A$"&amp;MATCH($E319,CL,0)+1)))</f>
        <v/>
      </c>
      <c r="T319" s="154" t="str">
        <f ca="1">IF(B319="","",IF(ISERROR(MATCH($J319,SorP!$B$1:$B$6226,0)),"",INDIRECT("'SorP'!$A$"&amp;MATCH($S319&amp;$J319,SorP!C:C,0))))</f>
        <v/>
      </c>
      <c r="U319" s="167"/>
      <c r="V319" s="168" t="e">
        <f>IF(C319="",NA(),MATCH($B319&amp;$C319,'Smelter Look-up'!$J:$J,0))</f>
        <v>#N/A</v>
      </c>
      <c r="X319" s="169">
        <f t="shared" ca="1" si="28"/>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ca="1" si="29"/>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ref="AB325:AB388" si="30">IF(C325="","",B325)</f>
        <v/>
      </c>
      <c r="AC325" s="169" t="str">
        <f t="shared" ref="AC325:AC388" si="31">B325</f>
        <v/>
      </c>
      <c r="AD325" s="169" t="str">
        <f t="shared" ref="AD325:AD388" si="32">IF(C325="Smelter not listed",D325,C325)</f>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si="30"/>
        <v/>
      </c>
      <c r="AC326" s="169" t="str">
        <f t="shared" si="31"/>
        <v/>
      </c>
      <c r="AD326" s="169" t="str">
        <f t="shared" si="32"/>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ref="X382:X445" ca="1" si="33">IF(AND(C382="Smelter not listed",OR(LEN(D382)=0,LEN(E382)=0)),1,0)</f>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ref="S383:S446" ca="1" si="34">IF(B383="","",IF(ISERROR(MATCH($E383,CL,0)),"Unknown",INDIRECT("'C'!$A$"&amp;MATCH($E383,CL,0)+1)))</f>
        <v/>
      </c>
      <c r="T383" s="154" t="str">
        <f ca="1">IF(B383="","",IF(ISERROR(MATCH($J383,SorP!$B$1:$B$6226,0)),"",INDIRECT("'SorP'!$A$"&amp;MATCH($S383&amp;$J383,SorP!C:C,0))))</f>
        <v/>
      </c>
      <c r="U383" s="167"/>
      <c r="V383" s="168" t="e">
        <f>IF(C383="",NA(),MATCH($B383&amp;$C383,'Smelter Look-up'!$J:$J,0))</f>
        <v>#N/A</v>
      </c>
      <c r="X383" s="169">
        <f t="shared" ca="1" si="33"/>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ca="1" si="34"/>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ref="AB389:AB452" si="35">IF(C389="","",B389)</f>
        <v/>
      </c>
      <c r="AC389" s="169" t="str">
        <f t="shared" ref="AC389:AC452" si="36">B389</f>
        <v/>
      </c>
      <c r="AD389" s="169" t="str">
        <f t="shared" ref="AD389:AD452" si="37">IF(C389="Smelter not listed",D389,C389)</f>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si="35"/>
        <v/>
      </c>
      <c r="AC390" s="169" t="str">
        <f t="shared" si="36"/>
        <v/>
      </c>
      <c r="AD390" s="169" t="str">
        <f t="shared" si="37"/>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ref="X446:X509" ca="1" si="38">IF(AND(C446="Smelter not listed",OR(LEN(D446)=0,LEN(E446)=0)),1,0)</f>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ref="S447:S510" ca="1" si="39">IF(B447="","",IF(ISERROR(MATCH($E447,CL,0)),"Unknown",INDIRECT("'C'!$A$"&amp;MATCH($E447,CL,0)+1)))</f>
        <v/>
      </c>
      <c r="T447" s="154" t="str">
        <f ca="1">IF(B447="","",IF(ISERROR(MATCH($J447,SorP!$B$1:$B$6226,0)),"",INDIRECT("'SorP'!$A$"&amp;MATCH($S447&amp;$J447,SorP!C:C,0))))</f>
        <v/>
      </c>
      <c r="U447" s="167"/>
      <c r="V447" s="168" t="e">
        <f>IF(C447="",NA(),MATCH($B447&amp;$C447,'Smelter Look-up'!$J:$J,0))</f>
        <v>#N/A</v>
      </c>
      <c r="X447" s="169">
        <f t="shared" ca="1" si="38"/>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ca="1" si="39"/>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ref="AB453:AB516" si="40">IF(C453="","",B453)</f>
        <v/>
      </c>
      <c r="AC453" s="169" t="str">
        <f t="shared" ref="AC453:AC516" si="41">B453</f>
        <v/>
      </c>
      <c r="AD453" s="169" t="str">
        <f t="shared" ref="AD453:AD516" si="42">IF(C453="Smelter not listed",D453,C453)</f>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si="40"/>
        <v/>
      </c>
      <c r="AC454" s="169" t="str">
        <f t="shared" si="41"/>
        <v/>
      </c>
      <c r="AD454" s="169" t="str">
        <f t="shared" si="42"/>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ref="X510:X573" ca="1" si="43">IF(AND(C510="Smelter not listed",OR(LEN(D510)=0,LEN(E510)=0)),1,0)</f>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ref="S511:S574" ca="1" si="44">IF(B511="","",IF(ISERROR(MATCH($E511,CL,0)),"Unknown",INDIRECT("'C'!$A$"&amp;MATCH($E511,CL,0)+1)))</f>
        <v/>
      </c>
      <c r="T511" s="154" t="str">
        <f ca="1">IF(B511="","",IF(ISERROR(MATCH($J511,SorP!$B$1:$B$6226,0)),"",INDIRECT("'SorP'!$A$"&amp;MATCH($S511&amp;$J511,SorP!C:C,0))))</f>
        <v/>
      </c>
      <c r="U511" s="167"/>
      <c r="V511" s="168" t="e">
        <f>IF(C511="",NA(),MATCH($B511&amp;$C511,'Smelter Look-up'!$J:$J,0))</f>
        <v>#N/A</v>
      </c>
      <c r="X511" s="169">
        <f t="shared" ca="1" si="43"/>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ca="1" si="44"/>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ref="AB517:AB580" si="45">IF(C517="","",B517)</f>
        <v/>
      </c>
      <c r="AC517" s="169" t="str">
        <f t="shared" ref="AC517:AC580" si="46">B517</f>
        <v/>
      </c>
      <c r="AD517" s="169" t="str">
        <f t="shared" ref="AD517:AD580" si="47">IF(C517="Smelter not listed",D517,C517)</f>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si="45"/>
        <v/>
      </c>
      <c r="AC518" s="169" t="str">
        <f t="shared" si="46"/>
        <v/>
      </c>
      <c r="AD518" s="169" t="str">
        <f t="shared" si="47"/>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ref="X574:X637" ca="1" si="48">IF(AND(C574="Smelter not listed",OR(LEN(D574)=0,LEN(E574)=0)),1,0)</f>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ref="S575:S638" ca="1" si="49">IF(B575="","",IF(ISERROR(MATCH($E575,CL,0)),"Unknown",INDIRECT("'C'!$A$"&amp;MATCH($E575,CL,0)+1)))</f>
        <v/>
      </c>
      <c r="T575" s="154" t="str">
        <f ca="1">IF(B575="","",IF(ISERROR(MATCH($J575,SorP!$B$1:$B$6226,0)),"",INDIRECT("'SorP'!$A$"&amp;MATCH($S575&amp;$J575,SorP!C:C,0))))</f>
        <v/>
      </c>
      <c r="U575" s="167"/>
      <c r="V575" s="168" t="e">
        <f>IF(C575="",NA(),MATCH($B575&amp;$C575,'Smelter Look-up'!$J:$J,0))</f>
        <v>#N/A</v>
      </c>
      <c r="X575" s="169">
        <f t="shared" ca="1" si="48"/>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ca="1" si="49"/>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ref="AB581:AB644" si="50">IF(C581="","",B581)</f>
        <v/>
      </c>
      <c r="AC581" s="169" t="str">
        <f t="shared" ref="AC581:AC644" si="51">B581</f>
        <v/>
      </c>
      <c r="AD581" s="169" t="str">
        <f t="shared" ref="AD581:AD644" si="52">IF(C581="Smelter not listed",D581,C581)</f>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si="50"/>
        <v/>
      </c>
      <c r="AC582" s="169" t="str">
        <f t="shared" si="51"/>
        <v/>
      </c>
      <c r="AD582" s="169" t="str">
        <f t="shared" si="52"/>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ref="X638:X701" ca="1" si="53">IF(AND(C638="Smelter not listed",OR(LEN(D638)=0,LEN(E638)=0)),1,0)</f>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ref="S639:S702" ca="1" si="54">IF(B639="","",IF(ISERROR(MATCH($E639,CL,0)),"Unknown",INDIRECT("'C'!$A$"&amp;MATCH($E639,CL,0)+1)))</f>
        <v/>
      </c>
      <c r="T639" s="154" t="str">
        <f ca="1">IF(B639="","",IF(ISERROR(MATCH($J639,SorP!$B$1:$B$6226,0)),"",INDIRECT("'SorP'!$A$"&amp;MATCH($S639&amp;$J639,SorP!C:C,0))))</f>
        <v/>
      </c>
      <c r="U639" s="167"/>
      <c r="V639" s="168" t="e">
        <f>IF(C639="",NA(),MATCH($B639&amp;$C639,'Smelter Look-up'!$J:$J,0))</f>
        <v>#N/A</v>
      </c>
      <c r="X639" s="169">
        <f t="shared" ca="1" si="53"/>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ca="1" si="54"/>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ref="AB645:AB708" si="55">IF(C645="","",B645)</f>
        <v/>
      </c>
      <c r="AC645" s="169" t="str">
        <f t="shared" ref="AC645:AC708" si="56">B645</f>
        <v/>
      </c>
      <c r="AD645" s="169" t="str">
        <f t="shared" ref="AD645:AD708" si="57">IF(C645="Smelter not listed",D645,C645)</f>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si="55"/>
        <v/>
      </c>
      <c r="AC646" s="169" t="str">
        <f t="shared" si="56"/>
        <v/>
      </c>
      <c r="AD646" s="169" t="str">
        <f t="shared" si="57"/>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ref="X702:X765" ca="1" si="58">IF(AND(C702="Smelter not listed",OR(LEN(D702)=0,LEN(E702)=0)),1,0)</f>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ref="S703:S766" ca="1" si="59">IF(B703="","",IF(ISERROR(MATCH($E703,CL,0)),"Unknown",INDIRECT("'C'!$A$"&amp;MATCH($E703,CL,0)+1)))</f>
        <v/>
      </c>
      <c r="T703" s="154" t="str">
        <f ca="1">IF(B703="","",IF(ISERROR(MATCH($J703,SorP!$B$1:$B$6226,0)),"",INDIRECT("'SorP'!$A$"&amp;MATCH($S703&amp;$J703,SorP!C:C,0))))</f>
        <v/>
      </c>
      <c r="U703" s="167"/>
      <c r="V703" s="168" t="e">
        <f>IF(C703="",NA(),MATCH($B703&amp;$C703,'Smelter Look-up'!$J:$J,0))</f>
        <v>#N/A</v>
      </c>
      <c r="X703" s="169">
        <f t="shared" ca="1" si="58"/>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ca="1" si="59"/>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ref="AB709:AB772" si="60">IF(C709="","",B709)</f>
        <v/>
      </c>
      <c r="AC709" s="169" t="str">
        <f t="shared" ref="AC709:AC772" si="61">B709</f>
        <v/>
      </c>
      <c r="AD709" s="169" t="str">
        <f t="shared" ref="AD709:AD772" si="62">IF(C709="Smelter not listed",D709,C709)</f>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si="60"/>
        <v/>
      </c>
      <c r="AC710" s="169" t="str">
        <f t="shared" si="61"/>
        <v/>
      </c>
      <c r="AD710" s="169" t="str">
        <f t="shared" si="62"/>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ref="X766:X829" ca="1" si="63">IF(AND(C766="Smelter not listed",OR(LEN(D766)=0,LEN(E766)=0)),1,0)</f>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ref="S767:S830" ca="1" si="64">IF(B767="","",IF(ISERROR(MATCH($E767,CL,0)),"Unknown",INDIRECT("'C'!$A$"&amp;MATCH($E767,CL,0)+1)))</f>
        <v/>
      </c>
      <c r="T767" s="154" t="str">
        <f ca="1">IF(B767="","",IF(ISERROR(MATCH($J767,SorP!$B$1:$B$6226,0)),"",INDIRECT("'SorP'!$A$"&amp;MATCH($S767&amp;$J767,SorP!C:C,0))))</f>
        <v/>
      </c>
      <c r="U767" s="167"/>
      <c r="V767" s="168" t="e">
        <f>IF(C767="",NA(),MATCH($B767&amp;$C767,'Smelter Look-up'!$J:$J,0))</f>
        <v>#N/A</v>
      </c>
      <c r="X767" s="169">
        <f t="shared" ca="1" si="63"/>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ca="1" si="64"/>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ref="AB773:AB836" si="65">IF(C773="","",B773)</f>
        <v/>
      </c>
      <c r="AC773" s="169" t="str">
        <f t="shared" ref="AC773:AC836" si="66">B773</f>
        <v/>
      </c>
      <c r="AD773" s="169" t="str">
        <f t="shared" ref="AD773:AD836" si="67">IF(C773="Smelter not listed",D773,C773)</f>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si="65"/>
        <v/>
      </c>
      <c r="AC774" s="169" t="str">
        <f t="shared" si="66"/>
        <v/>
      </c>
      <c r="AD774" s="169" t="str">
        <f t="shared" si="67"/>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ref="X830:X893" ca="1" si="68">IF(AND(C830="Smelter not listed",OR(LEN(D830)=0,LEN(E830)=0)),1,0)</f>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ref="S831:S894" ca="1" si="69">IF(B831="","",IF(ISERROR(MATCH($E831,CL,0)),"Unknown",INDIRECT("'C'!$A$"&amp;MATCH($E831,CL,0)+1)))</f>
        <v/>
      </c>
      <c r="T831" s="154" t="str">
        <f ca="1">IF(B831="","",IF(ISERROR(MATCH($J831,SorP!$B$1:$B$6226,0)),"",INDIRECT("'SorP'!$A$"&amp;MATCH($S831&amp;$J831,SorP!C:C,0))))</f>
        <v/>
      </c>
      <c r="U831" s="167"/>
      <c r="V831" s="168" t="e">
        <f>IF(C831="",NA(),MATCH($B831&amp;$C831,'Smelter Look-up'!$J:$J,0))</f>
        <v>#N/A</v>
      </c>
      <c r="X831" s="169">
        <f t="shared" ca="1" si="68"/>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ca="1" si="69"/>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ref="AB837:AB900" si="70">IF(C837="","",B837)</f>
        <v/>
      </c>
      <c r="AC837" s="169" t="str">
        <f t="shared" ref="AC837:AC900" si="71">B837</f>
        <v/>
      </c>
      <c r="AD837" s="169" t="str">
        <f t="shared" ref="AD837:AD900" si="72">IF(C837="Smelter not listed",D837,C837)</f>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si="70"/>
        <v/>
      </c>
      <c r="AC838" s="169" t="str">
        <f t="shared" si="71"/>
        <v/>
      </c>
      <c r="AD838" s="169" t="str">
        <f t="shared" si="72"/>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ref="X894:X957" ca="1" si="73">IF(AND(C894="Smelter not listed",OR(LEN(D894)=0,LEN(E894)=0)),1,0)</f>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ref="S895:S958" ca="1" si="74">IF(B895="","",IF(ISERROR(MATCH($E895,CL,0)),"Unknown",INDIRECT("'C'!$A$"&amp;MATCH($E895,CL,0)+1)))</f>
        <v/>
      </c>
      <c r="T895" s="154" t="str">
        <f ca="1">IF(B895="","",IF(ISERROR(MATCH($J895,SorP!$B$1:$B$6226,0)),"",INDIRECT("'SorP'!$A$"&amp;MATCH($S895&amp;$J895,SorP!C:C,0))))</f>
        <v/>
      </c>
      <c r="U895" s="167"/>
      <c r="V895" s="168" t="e">
        <f>IF(C895="",NA(),MATCH($B895&amp;$C895,'Smelter Look-up'!$J:$J,0))</f>
        <v>#N/A</v>
      </c>
      <c r="X895" s="169">
        <f t="shared" ca="1" si="73"/>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ca="1" si="74"/>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ref="AB901:AB964" si="75">IF(C901="","",B901)</f>
        <v/>
      </c>
      <c r="AC901" s="169" t="str">
        <f t="shared" ref="AC901:AC964" si="76">B901</f>
        <v/>
      </c>
      <c r="AD901" s="169" t="str">
        <f t="shared" ref="AD901:AD964" si="77">IF(C901="Smelter not listed",D901,C901)</f>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si="75"/>
        <v/>
      </c>
      <c r="AC902" s="169" t="str">
        <f t="shared" si="76"/>
        <v/>
      </c>
      <c r="AD902" s="169" t="str">
        <f t="shared" si="77"/>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ref="X958:X1021" ca="1" si="78">IF(AND(C958="Smelter not listed",OR(LEN(D958)=0,LEN(E958)=0)),1,0)</f>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ref="S959:S1022" ca="1" si="79">IF(B959="","",IF(ISERROR(MATCH($E959,CL,0)),"Unknown",INDIRECT("'C'!$A$"&amp;MATCH($E959,CL,0)+1)))</f>
        <v/>
      </c>
      <c r="T959" s="154" t="str">
        <f ca="1">IF(B959="","",IF(ISERROR(MATCH($J959,SorP!$B$1:$B$6226,0)),"",INDIRECT("'SorP'!$A$"&amp;MATCH($S959&amp;$J959,SorP!C:C,0))))</f>
        <v/>
      </c>
      <c r="U959" s="167"/>
      <c r="V959" s="168" t="e">
        <f>IF(C959="",NA(),MATCH($B959&amp;$C959,'Smelter Look-up'!$J:$J,0))</f>
        <v>#N/A</v>
      </c>
      <c r="X959" s="169">
        <f t="shared" ca="1" si="78"/>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ca="1" si="79"/>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ref="AB965:AB1028" si="80">IF(C965="","",B965)</f>
        <v/>
      </c>
      <c r="AC965" s="169" t="str">
        <f t="shared" ref="AC965:AC1028" si="81">B965</f>
        <v/>
      </c>
      <c r="AD965" s="169" t="str">
        <f t="shared" ref="AD965:AD1028" si="82">IF(C965="Smelter not listed",D965,C965)</f>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si="80"/>
        <v/>
      </c>
      <c r="AC966" s="169" t="str">
        <f t="shared" si="81"/>
        <v/>
      </c>
      <c r="AD966" s="169" t="str">
        <f t="shared" si="82"/>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ref="X1022:X1085" ca="1" si="83">IF(AND(C1022="Smelter not listed",OR(LEN(D1022)=0,LEN(E1022)=0)),1,0)</f>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ref="S1023:S1086" ca="1" si="84">IF(B1023="","",IF(ISERROR(MATCH($E1023,CL,0)),"Unknown",INDIRECT("'C'!$A$"&amp;MATCH($E1023,CL,0)+1)))</f>
        <v/>
      </c>
      <c r="T1023" s="154" t="str">
        <f ca="1">IF(B1023="","",IF(ISERROR(MATCH($J1023,SorP!$B$1:$B$6226,0)),"",INDIRECT("'SorP'!$A$"&amp;MATCH($S1023&amp;$J1023,SorP!C:C,0))))</f>
        <v/>
      </c>
      <c r="U1023" s="167"/>
      <c r="V1023" s="168" t="e">
        <f>IF(C1023="",NA(),MATCH($B1023&amp;$C1023,'Smelter Look-up'!$J:$J,0))</f>
        <v>#N/A</v>
      </c>
      <c r="X1023" s="169">
        <f t="shared" ca="1" si="83"/>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ca="1" si="84"/>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ref="AB1029:AB1092" si="85">IF(C1029="","",B1029)</f>
        <v/>
      </c>
      <c r="AC1029" s="169" t="str">
        <f t="shared" ref="AC1029:AC1092" si="86">B1029</f>
        <v/>
      </c>
      <c r="AD1029" s="169" t="str">
        <f t="shared" ref="AD1029:AD1092" si="87">IF(C1029="Smelter not listed",D1029,C1029)</f>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si="85"/>
        <v/>
      </c>
      <c r="AC1030" s="169" t="str">
        <f t="shared" si="86"/>
        <v/>
      </c>
      <c r="AD1030" s="169" t="str">
        <f t="shared" si="87"/>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ref="X1086:X1149" ca="1" si="88">IF(AND(C1086="Smelter not listed",OR(LEN(D1086)=0,LEN(E1086)=0)),1,0)</f>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ref="S1087:S1150" ca="1" si="89">IF(B1087="","",IF(ISERROR(MATCH($E1087,CL,0)),"Unknown",INDIRECT("'C'!$A$"&amp;MATCH($E1087,CL,0)+1)))</f>
        <v/>
      </c>
      <c r="T1087" s="154" t="str">
        <f ca="1">IF(B1087="","",IF(ISERROR(MATCH($J1087,SorP!$B$1:$B$6226,0)),"",INDIRECT("'SorP'!$A$"&amp;MATCH($S1087&amp;$J1087,SorP!C:C,0))))</f>
        <v/>
      </c>
      <c r="U1087" s="167"/>
      <c r="V1087" s="168" t="e">
        <f>IF(C1087="",NA(),MATCH($B1087&amp;$C1087,'Smelter Look-up'!$J:$J,0))</f>
        <v>#N/A</v>
      </c>
      <c r="X1087" s="169">
        <f t="shared" ca="1" si="88"/>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ca="1" si="89"/>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ref="AB1093:AB1156" si="90">IF(C1093="","",B1093)</f>
        <v/>
      </c>
      <c r="AC1093" s="169" t="str">
        <f t="shared" ref="AC1093:AC1156" si="91">B1093</f>
        <v/>
      </c>
      <c r="AD1093" s="169" t="str">
        <f t="shared" ref="AD1093:AD1156" si="92">IF(C1093="Smelter not listed",D1093,C1093)</f>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si="90"/>
        <v/>
      </c>
      <c r="AC1094" s="169" t="str">
        <f t="shared" si="91"/>
        <v/>
      </c>
      <c r="AD1094" s="169" t="str">
        <f t="shared" si="92"/>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ref="X1150:X1213" ca="1" si="93">IF(AND(C1150="Smelter not listed",OR(LEN(D1150)=0,LEN(E1150)=0)),1,0)</f>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ref="S1151:S1214" ca="1" si="94">IF(B1151="","",IF(ISERROR(MATCH($E1151,CL,0)),"Unknown",INDIRECT("'C'!$A$"&amp;MATCH($E1151,CL,0)+1)))</f>
        <v/>
      </c>
      <c r="T1151" s="154" t="str">
        <f ca="1">IF(B1151="","",IF(ISERROR(MATCH($J1151,SorP!$B$1:$B$6226,0)),"",INDIRECT("'SorP'!$A$"&amp;MATCH($S1151&amp;$J1151,SorP!C:C,0))))</f>
        <v/>
      </c>
      <c r="U1151" s="167"/>
      <c r="V1151" s="168" t="e">
        <f>IF(C1151="",NA(),MATCH($B1151&amp;$C1151,'Smelter Look-up'!$J:$J,0))</f>
        <v>#N/A</v>
      </c>
      <c r="X1151" s="169">
        <f t="shared" ca="1" si="93"/>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ca="1" si="94"/>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ref="AB1157:AB1220" si="95">IF(C1157="","",B1157)</f>
        <v/>
      </c>
      <c r="AC1157" s="169" t="str">
        <f t="shared" ref="AC1157:AC1220" si="96">B1157</f>
        <v/>
      </c>
      <c r="AD1157" s="169" t="str">
        <f t="shared" ref="AD1157:AD1220" si="97">IF(C1157="Smelter not listed",D1157,C1157)</f>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si="95"/>
        <v/>
      </c>
      <c r="AC1158" s="169" t="str">
        <f t="shared" si="96"/>
        <v/>
      </c>
      <c r="AD1158" s="169" t="str">
        <f t="shared" si="97"/>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ref="X1214:X1277" ca="1" si="98">IF(AND(C1214="Smelter not listed",OR(LEN(D1214)=0,LEN(E1214)=0)),1,0)</f>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ref="S1215:S1278" ca="1" si="99">IF(B1215="","",IF(ISERROR(MATCH($E1215,CL,0)),"Unknown",INDIRECT("'C'!$A$"&amp;MATCH($E1215,CL,0)+1)))</f>
        <v/>
      </c>
      <c r="T1215" s="154" t="str">
        <f ca="1">IF(B1215="","",IF(ISERROR(MATCH($J1215,SorP!$B$1:$B$6226,0)),"",INDIRECT("'SorP'!$A$"&amp;MATCH($S1215&amp;$J1215,SorP!C:C,0))))</f>
        <v/>
      </c>
      <c r="U1215" s="167"/>
      <c r="V1215" s="168" t="e">
        <f>IF(C1215="",NA(),MATCH($B1215&amp;$C1215,'Smelter Look-up'!$J:$J,0))</f>
        <v>#N/A</v>
      </c>
      <c r="X1215" s="169">
        <f t="shared" ca="1" si="98"/>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ca="1" si="99"/>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ref="AB1221:AB1284" si="100">IF(C1221="","",B1221)</f>
        <v/>
      </c>
      <c r="AC1221" s="169" t="str">
        <f t="shared" ref="AC1221:AC1284" si="101">B1221</f>
        <v/>
      </c>
      <c r="AD1221" s="169" t="str">
        <f t="shared" ref="AD1221:AD1284" si="102">IF(C1221="Smelter not listed",D1221,C1221)</f>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si="100"/>
        <v/>
      </c>
      <c r="AC1222" s="169" t="str">
        <f t="shared" si="101"/>
        <v/>
      </c>
      <c r="AD1222" s="169" t="str">
        <f t="shared" si="102"/>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ref="X1278:X1341" ca="1" si="103">IF(AND(C1278="Smelter not listed",OR(LEN(D1278)=0,LEN(E1278)=0)),1,0)</f>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ref="S1279:S1342" ca="1" si="104">IF(B1279="","",IF(ISERROR(MATCH($E1279,CL,0)),"Unknown",INDIRECT("'C'!$A$"&amp;MATCH($E1279,CL,0)+1)))</f>
        <v/>
      </c>
      <c r="T1279" s="154" t="str">
        <f ca="1">IF(B1279="","",IF(ISERROR(MATCH($J1279,SorP!$B$1:$B$6226,0)),"",INDIRECT("'SorP'!$A$"&amp;MATCH($S1279&amp;$J1279,SorP!C:C,0))))</f>
        <v/>
      </c>
      <c r="U1279" s="167"/>
      <c r="V1279" s="168" t="e">
        <f>IF(C1279="",NA(),MATCH($B1279&amp;$C1279,'Smelter Look-up'!$J:$J,0))</f>
        <v>#N/A</v>
      </c>
      <c r="X1279" s="169">
        <f t="shared" ca="1" si="103"/>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ca="1" si="104"/>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ref="AB1285:AB1348" si="105">IF(C1285="","",B1285)</f>
        <v/>
      </c>
      <c r="AC1285" s="169" t="str">
        <f t="shared" ref="AC1285:AC1348" si="106">B1285</f>
        <v/>
      </c>
      <c r="AD1285" s="169" t="str">
        <f t="shared" ref="AD1285:AD1348" si="107">IF(C1285="Smelter not listed",D1285,C1285)</f>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si="105"/>
        <v/>
      </c>
      <c r="AC1286" s="169" t="str">
        <f t="shared" si="106"/>
        <v/>
      </c>
      <c r="AD1286" s="169" t="str">
        <f t="shared" si="107"/>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ref="X1342:X1405" ca="1" si="108">IF(AND(C1342="Smelter not listed",OR(LEN(D1342)=0,LEN(E1342)=0)),1,0)</f>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ref="S1343:S1406" ca="1" si="109">IF(B1343="","",IF(ISERROR(MATCH($E1343,CL,0)),"Unknown",INDIRECT("'C'!$A$"&amp;MATCH($E1343,CL,0)+1)))</f>
        <v/>
      </c>
      <c r="T1343" s="154" t="str">
        <f ca="1">IF(B1343="","",IF(ISERROR(MATCH($J1343,SorP!$B$1:$B$6226,0)),"",INDIRECT("'SorP'!$A$"&amp;MATCH($S1343&amp;$J1343,SorP!C:C,0))))</f>
        <v/>
      </c>
      <c r="U1343" s="167"/>
      <c r="V1343" s="168" t="e">
        <f>IF(C1343="",NA(),MATCH($B1343&amp;$C1343,'Smelter Look-up'!$J:$J,0))</f>
        <v>#N/A</v>
      </c>
      <c r="X1343" s="169">
        <f t="shared" ca="1" si="108"/>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ca="1" si="109"/>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ref="AB1349:AB1412" si="110">IF(C1349="","",B1349)</f>
        <v/>
      </c>
      <c r="AC1349" s="169" t="str">
        <f t="shared" ref="AC1349:AC1412" si="111">B1349</f>
        <v/>
      </c>
      <c r="AD1349" s="169" t="str">
        <f t="shared" ref="AD1349:AD1412" si="112">IF(C1349="Smelter not listed",D1349,C1349)</f>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si="110"/>
        <v/>
      </c>
      <c r="AC1350" s="169" t="str">
        <f t="shared" si="111"/>
        <v/>
      </c>
      <c r="AD1350" s="169" t="str">
        <f t="shared" si="112"/>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ref="X1406:X1469" ca="1" si="113">IF(AND(C1406="Smelter not listed",OR(LEN(D1406)=0,LEN(E1406)=0)),1,0)</f>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ref="S1407:S1470" ca="1" si="114">IF(B1407="","",IF(ISERROR(MATCH($E1407,CL,0)),"Unknown",INDIRECT("'C'!$A$"&amp;MATCH($E1407,CL,0)+1)))</f>
        <v/>
      </c>
      <c r="T1407" s="154" t="str">
        <f ca="1">IF(B1407="","",IF(ISERROR(MATCH($J1407,SorP!$B$1:$B$6226,0)),"",INDIRECT("'SorP'!$A$"&amp;MATCH($S1407&amp;$J1407,SorP!C:C,0))))</f>
        <v/>
      </c>
      <c r="U1407" s="167"/>
      <c r="V1407" s="168" t="e">
        <f>IF(C1407="",NA(),MATCH($B1407&amp;$C1407,'Smelter Look-up'!$J:$J,0))</f>
        <v>#N/A</v>
      </c>
      <c r="X1407" s="169">
        <f t="shared" ca="1" si="113"/>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ca="1" si="114"/>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ref="AB1413:AB1476" si="115">IF(C1413="","",B1413)</f>
        <v/>
      </c>
      <c r="AC1413" s="169" t="str">
        <f t="shared" ref="AC1413:AC1476" si="116">B1413</f>
        <v/>
      </c>
      <c r="AD1413" s="169" t="str">
        <f t="shared" ref="AD1413:AD1476" si="117">IF(C1413="Smelter not listed",D1413,C1413)</f>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si="115"/>
        <v/>
      </c>
      <c r="AC1414" s="169" t="str">
        <f t="shared" si="116"/>
        <v/>
      </c>
      <c r="AD1414" s="169" t="str">
        <f t="shared" si="117"/>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ref="X1470:X1533" ca="1" si="118">IF(AND(C1470="Smelter not listed",OR(LEN(D1470)=0,LEN(E1470)=0)),1,0)</f>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ref="S1471:S1534" ca="1" si="119">IF(B1471="","",IF(ISERROR(MATCH($E1471,CL,0)),"Unknown",INDIRECT("'C'!$A$"&amp;MATCH($E1471,CL,0)+1)))</f>
        <v/>
      </c>
      <c r="T1471" s="154" t="str">
        <f ca="1">IF(B1471="","",IF(ISERROR(MATCH($J1471,SorP!$B$1:$B$6226,0)),"",INDIRECT("'SorP'!$A$"&amp;MATCH($S1471&amp;$J1471,SorP!C:C,0))))</f>
        <v/>
      </c>
      <c r="U1471" s="167"/>
      <c r="V1471" s="168" t="e">
        <f>IF(C1471="",NA(),MATCH($B1471&amp;$C1471,'Smelter Look-up'!$J:$J,0))</f>
        <v>#N/A</v>
      </c>
      <c r="X1471" s="169">
        <f t="shared" ca="1" si="118"/>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ca="1" si="119"/>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ref="AB1477:AB1540" si="120">IF(C1477="","",B1477)</f>
        <v/>
      </c>
      <c r="AC1477" s="169" t="str">
        <f t="shared" ref="AC1477:AC1540" si="121">B1477</f>
        <v/>
      </c>
      <c r="AD1477" s="169" t="str">
        <f t="shared" ref="AD1477:AD1540" si="122">IF(C1477="Smelter not listed",D1477,C1477)</f>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si="120"/>
        <v/>
      </c>
      <c r="AC1478" s="169" t="str">
        <f t="shared" si="121"/>
        <v/>
      </c>
      <c r="AD1478" s="169" t="str">
        <f t="shared" si="122"/>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ref="X1534:X1597" ca="1" si="123">IF(AND(C1534="Smelter not listed",OR(LEN(D1534)=0,LEN(E1534)=0)),1,0)</f>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ref="S1535:S1598" ca="1" si="124">IF(B1535="","",IF(ISERROR(MATCH($E1535,CL,0)),"Unknown",INDIRECT("'C'!$A$"&amp;MATCH($E1535,CL,0)+1)))</f>
        <v/>
      </c>
      <c r="T1535" s="154" t="str">
        <f ca="1">IF(B1535="","",IF(ISERROR(MATCH($J1535,SorP!$B$1:$B$6226,0)),"",INDIRECT("'SorP'!$A$"&amp;MATCH($S1535&amp;$J1535,SorP!C:C,0))))</f>
        <v/>
      </c>
      <c r="U1535" s="167"/>
      <c r="V1535" s="168" t="e">
        <f>IF(C1535="",NA(),MATCH($B1535&amp;$C1535,'Smelter Look-up'!$J:$J,0))</f>
        <v>#N/A</v>
      </c>
      <c r="X1535" s="169">
        <f t="shared" ca="1" si="123"/>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ca="1" si="124"/>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ref="AB1541:AB1604" si="125">IF(C1541="","",B1541)</f>
        <v/>
      </c>
      <c r="AC1541" s="169" t="str">
        <f t="shared" ref="AC1541:AC1604" si="126">B1541</f>
        <v/>
      </c>
      <c r="AD1541" s="169" t="str">
        <f t="shared" ref="AD1541:AD1604" si="127">IF(C1541="Smelter not listed",D1541,C1541)</f>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si="125"/>
        <v/>
      </c>
      <c r="AC1542" s="169" t="str">
        <f t="shared" si="126"/>
        <v/>
      </c>
      <c r="AD1542" s="169" t="str">
        <f t="shared" si="127"/>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ref="X1598:X1661" ca="1" si="128">IF(AND(C1598="Smelter not listed",OR(LEN(D1598)=0,LEN(E1598)=0)),1,0)</f>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ref="S1599:S1662" ca="1" si="129">IF(B1599="","",IF(ISERROR(MATCH($E1599,CL,0)),"Unknown",INDIRECT("'C'!$A$"&amp;MATCH($E1599,CL,0)+1)))</f>
        <v/>
      </c>
      <c r="T1599" s="154" t="str">
        <f ca="1">IF(B1599="","",IF(ISERROR(MATCH($J1599,SorP!$B$1:$B$6226,0)),"",INDIRECT("'SorP'!$A$"&amp;MATCH($S1599&amp;$J1599,SorP!C:C,0))))</f>
        <v/>
      </c>
      <c r="U1599" s="167"/>
      <c r="V1599" s="168" t="e">
        <f>IF(C1599="",NA(),MATCH($B1599&amp;$C1599,'Smelter Look-up'!$J:$J,0))</f>
        <v>#N/A</v>
      </c>
      <c r="X1599" s="169">
        <f t="shared" ca="1" si="128"/>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ca="1" si="129"/>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ref="AB1605:AB1668" si="130">IF(C1605="","",B1605)</f>
        <v/>
      </c>
      <c r="AC1605" s="169" t="str">
        <f t="shared" ref="AC1605:AC1668" si="131">B1605</f>
        <v/>
      </c>
      <c r="AD1605" s="169" t="str">
        <f t="shared" ref="AD1605:AD1668" si="132">IF(C1605="Smelter not listed",D1605,C1605)</f>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si="130"/>
        <v/>
      </c>
      <c r="AC1606" s="169" t="str">
        <f t="shared" si="131"/>
        <v/>
      </c>
      <c r="AD1606" s="169" t="str">
        <f t="shared" si="132"/>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ref="X1662:X1725" ca="1" si="133">IF(AND(C1662="Smelter not listed",OR(LEN(D1662)=0,LEN(E1662)=0)),1,0)</f>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ref="S1663:S1726" ca="1" si="134">IF(B1663="","",IF(ISERROR(MATCH($E1663,CL,0)),"Unknown",INDIRECT("'C'!$A$"&amp;MATCH($E1663,CL,0)+1)))</f>
        <v/>
      </c>
      <c r="T1663" s="154" t="str">
        <f ca="1">IF(B1663="","",IF(ISERROR(MATCH($J1663,SorP!$B$1:$B$6226,0)),"",INDIRECT("'SorP'!$A$"&amp;MATCH($S1663&amp;$J1663,SorP!C:C,0))))</f>
        <v/>
      </c>
      <c r="U1663" s="167"/>
      <c r="V1663" s="168" t="e">
        <f>IF(C1663="",NA(),MATCH($B1663&amp;$C1663,'Smelter Look-up'!$J:$J,0))</f>
        <v>#N/A</v>
      </c>
      <c r="X1663" s="169">
        <f t="shared" ca="1" si="133"/>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ca="1" si="134"/>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ref="AB1669:AB1732" si="135">IF(C1669="","",B1669)</f>
        <v/>
      </c>
      <c r="AC1669" s="169" t="str">
        <f t="shared" ref="AC1669:AC1732" si="136">B1669</f>
        <v/>
      </c>
      <c r="AD1669" s="169" t="str">
        <f t="shared" ref="AD1669:AD1732" si="137">IF(C1669="Smelter not listed",D1669,C1669)</f>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si="135"/>
        <v/>
      </c>
      <c r="AC1670" s="169" t="str">
        <f t="shared" si="136"/>
        <v/>
      </c>
      <c r="AD1670" s="169" t="str">
        <f t="shared" si="137"/>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ref="X1726:X1789" ca="1" si="138">IF(AND(C1726="Smelter not listed",OR(LEN(D1726)=0,LEN(E1726)=0)),1,0)</f>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ref="S1727:S1790" ca="1" si="139">IF(B1727="","",IF(ISERROR(MATCH($E1727,CL,0)),"Unknown",INDIRECT("'C'!$A$"&amp;MATCH($E1727,CL,0)+1)))</f>
        <v/>
      </c>
      <c r="T1727" s="154" t="str">
        <f ca="1">IF(B1727="","",IF(ISERROR(MATCH($J1727,SorP!$B$1:$B$6226,0)),"",INDIRECT("'SorP'!$A$"&amp;MATCH($S1727&amp;$J1727,SorP!C:C,0))))</f>
        <v/>
      </c>
      <c r="U1727" s="167"/>
      <c r="V1727" s="168" t="e">
        <f>IF(C1727="",NA(),MATCH($B1727&amp;$C1727,'Smelter Look-up'!$J:$J,0))</f>
        <v>#N/A</v>
      </c>
      <c r="X1727" s="169">
        <f t="shared" ca="1" si="138"/>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ca="1" si="139"/>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ref="AB1733:AB1796" si="140">IF(C1733="","",B1733)</f>
        <v/>
      </c>
      <c r="AC1733" s="169" t="str">
        <f t="shared" ref="AC1733:AC1796" si="141">B1733</f>
        <v/>
      </c>
      <c r="AD1733" s="169" t="str">
        <f t="shared" ref="AD1733:AD1796" si="142">IF(C1733="Smelter not listed",D1733,C1733)</f>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si="140"/>
        <v/>
      </c>
      <c r="AC1734" s="169" t="str">
        <f t="shared" si="141"/>
        <v/>
      </c>
      <c r="AD1734" s="169" t="str">
        <f t="shared" si="142"/>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ref="X1790:X1853" ca="1" si="143">IF(AND(C1790="Smelter not listed",OR(LEN(D1790)=0,LEN(E1790)=0)),1,0)</f>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ref="S1791:S1854" ca="1" si="144">IF(B1791="","",IF(ISERROR(MATCH($E1791,CL,0)),"Unknown",INDIRECT("'C'!$A$"&amp;MATCH($E1791,CL,0)+1)))</f>
        <v/>
      </c>
      <c r="T1791" s="154" t="str">
        <f ca="1">IF(B1791="","",IF(ISERROR(MATCH($J1791,SorP!$B$1:$B$6226,0)),"",INDIRECT("'SorP'!$A$"&amp;MATCH($S1791&amp;$J1791,SorP!C:C,0))))</f>
        <v/>
      </c>
      <c r="U1791" s="167"/>
      <c r="V1791" s="168" t="e">
        <f>IF(C1791="",NA(),MATCH($B1791&amp;$C1791,'Smelter Look-up'!$J:$J,0))</f>
        <v>#N/A</v>
      </c>
      <c r="X1791" s="169">
        <f t="shared" ca="1" si="143"/>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ca="1" si="144"/>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ref="AB1797:AB1860" si="145">IF(C1797="","",B1797)</f>
        <v/>
      </c>
      <c r="AC1797" s="169" t="str">
        <f t="shared" ref="AC1797:AC1860" si="146">B1797</f>
        <v/>
      </c>
      <c r="AD1797" s="169" t="str">
        <f t="shared" ref="AD1797:AD1860" si="147">IF(C1797="Smelter not listed",D1797,C1797)</f>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si="145"/>
        <v/>
      </c>
      <c r="AC1798" s="169" t="str">
        <f t="shared" si="146"/>
        <v/>
      </c>
      <c r="AD1798" s="169" t="str">
        <f t="shared" si="147"/>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ref="X1854:X1917" ca="1" si="148">IF(AND(C1854="Smelter not listed",OR(LEN(D1854)=0,LEN(E1854)=0)),1,0)</f>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ref="S1855:S1918" ca="1" si="149">IF(B1855="","",IF(ISERROR(MATCH($E1855,CL,0)),"Unknown",INDIRECT("'C'!$A$"&amp;MATCH($E1855,CL,0)+1)))</f>
        <v/>
      </c>
      <c r="T1855" s="154" t="str">
        <f ca="1">IF(B1855="","",IF(ISERROR(MATCH($J1855,SorP!$B$1:$B$6226,0)),"",INDIRECT("'SorP'!$A$"&amp;MATCH($S1855&amp;$J1855,SorP!C:C,0))))</f>
        <v/>
      </c>
      <c r="U1855" s="167"/>
      <c r="V1855" s="168" t="e">
        <f>IF(C1855="",NA(),MATCH($B1855&amp;$C1855,'Smelter Look-up'!$J:$J,0))</f>
        <v>#N/A</v>
      </c>
      <c r="X1855" s="169">
        <f t="shared" ca="1" si="148"/>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ca="1" si="149"/>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ref="AB1861:AB1924" si="150">IF(C1861="","",B1861)</f>
        <v/>
      </c>
      <c r="AC1861" s="169" t="str">
        <f t="shared" ref="AC1861:AC1924" si="151">B1861</f>
        <v/>
      </c>
      <c r="AD1861" s="169" t="str">
        <f t="shared" ref="AD1861:AD1924" si="152">IF(C1861="Smelter not listed",D1861,C1861)</f>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si="150"/>
        <v/>
      </c>
      <c r="AC1862" s="169" t="str">
        <f t="shared" si="151"/>
        <v/>
      </c>
      <c r="AD1862" s="169" t="str">
        <f t="shared" si="152"/>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ref="X1918:X1981" ca="1" si="153">IF(AND(C1918="Smelter not listed",OR(LEN(D1918)=0,LEN(E1918)=0)),1,0)</f>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ref="S1919:S1982" ca="1" si="154">IF(B1919="","",IF(ISERROR(MATCH($E1919,CL,0)),"Unknown",INDIRECT("'C'!$A$"&amp;MATCH($E1919,CL,0)+1)))</f>
        <v/>
      </c>
      <c r="T1919" s="154" t="str">
        <f ca="1">IF(B1919="","",IF(ISERROR(MATCH($J1919,SorP!$B$1:$B$6226,0)),"",INDIRECT("'SorP'!$A$"&amp;MATCH($S1919&amp;$J1919,SorP!C:C,0))))</f>
        <v/>
      </c>
      <c r="U1919" s="167"/>
      <c r="V1919" s="168" t="e">
        <f>IF(C1919="",NA(),MATCH($B1919&amp;$C1919,'Smelter Look-up'!$J:$J,0))</f>
        <v>#N/A</v>
      </c>
      <c r="X1919" s="169">
        <f t="shared" ca="1" si="153"/>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ca="1" si="154"/>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ref="AB1925:AB1988" si="155">IF(C1925="","",B1925)</f>
        <v/>
      </c>
      <c r="AC1925" s="169" t="str">
        <f t="shared" ref="AC1925:AC1988" si="156">B1925</f>
        <v/>
      </c>
      <c r="AD1925" s="169" t="str">
        <f t="shared" ref="AD1925:AD1988" si="157">IF(C1925="Smelter not listed",D1925,C1925)</f>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si="155"/>
        <v/>
      </c>
      <c r="AC1926" s="169" t="str">
        <f t="shared" si="156"/>
        <v/>
      </c>
      <c r="AD1926" s="169" t="str">
        <f t="shared" si="157"/>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ref="X1982:X2045" ca="1" si="158">IF(AND(C1982="Smelter not listed",OR(LEN(D1982)=0,LEN(E1982)=0)),1,0)</f>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ref="S1983:S2046" ca="1" si="159">IF(B1983="","",IF(ISERROR(MATCH($E1983,CL,0)),"Unknown",INDIRECT("'C'!$A$"&amp;MATCH($E1983,CL,0)+1)))</f>
        <v/>
      </c>
      <c r="T1983" s="154" t="str">
        <f ca="1">IF(B1983="","",IF(ISERROR(MATCH($J1983,SorP!$B$1:$B$6226,0)),"",INDIRECT("'SorP'!$A$"&amp;MATCH($S1983&amp;$J1983,SorP!C:C,0))))</f>
        <v/>
      </c>
      <c r="U1983" s="167"/>
      <c r="V1983" s="168" t="e">
        <f>IF(C1983="",NA(),MATCH($B1983&amp;$C1983,'Smelter Look-up'!$J:$J,0))</f>
        <v>#N/A</v>
      </c>
      <c r="X1983" s="169">
        <f t="shared" ca="1" si="158"/>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ca="1" si="159"/>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ref="AB1989:AB2052" si="160">IF(C1989="","",B1989)</f>
        <v/>
      </c>
      <c r="AC1989" s="169" t="str">
        <f t="shared" ref="AC1989:AC2052" si="161">B1989</f>
        <v/>
      </c>
      <c r="AD1989" s="169" t="str">
        <f t="shared" ref="AD1989:AD2052" si="162">IF(C1989="Smelter not listed",D1989,C1989)</f>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si="160"/>
        <v/>
      </c>
      <c r="AC1990" s="169" t="str">
        <f t="shared" si="161"/>
        <v/>
      </c>
      <c r="AD1990" s="169" t="str">
        <f t="shared" si="162"/>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ref="X2046:X2109" ca="1" si="163">IF(AND(C2046="Smelter not listed",OR(LEN(D2046)=0,LEN(E2046)=0)),1,0)</f>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ref="S2047:S2110" ca="1" si="164">IF(B2047="","",IF(ISERROR(MATCH($E2047,CL,0)),"Unknown",INDIRECT("'C'!$A$"&amp;MATCH($E2047,CL,0)+1)))</f>
        <v/>
      </c>
      <c r="T2047" s="154" t="str">
        <f ca="1">IF(B2047="","",IF(ISERROR(MATCH($J2047,SorP!$B$1:$B$6226,0)),"",INDIRECT("'SorP'!$A$"&amp;MATCH($S2047&amp;$J2047,SorP!C:C,0))))</f>
        <v/>
      </c>
      <c r="U2047" s="167"/>
      <c r="V2047" s="168" t="e">
        <f>IF(C2047="",NA(),MATCH($B2047&amp;$C2047,'Smelter Look-up'!$J:$J,0))</f>
        <v>#N/A</v>
      </c>
      <c r="X2047" s="169">
        <f t="shared" ca="1" si="163"/>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ca="1" si="164"/>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ref="AB2053:AB2116" si="165">IF(C2053="","",B2053)</f>
        <v/>
      </c>
      <c r="AC2053" s="169" t="str">
        <f t="shared" ref="AC2053:AC2116" si="166">B2053</f>
        <v/>
      </c>
      <c r="AD2053" s="169" t="str">
        <f t="shared" ref="AD2053:AD2116" si="167">IF(C2053="Smelter not listed",D2053,C2053)</f>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si="165"/>
        <v/>
      </c>
      <c r="AC2054" s="169" t="str">
        <f t="shared" si="166"/>
        <v/>
      </c>
      <c r="AD2054" s="169" t="str">
        <f t="shared" si="167"/>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ref="X2110:X2173" ca="1" si="168">IF(AND(C2110="Smelter not listed",OR(LEN(D2110)=0,LEN(E2110)=0)),1,0)</f>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ref="S2111:S2174" ca="1" si="169">IF(B2111="","",IF(ISERROR(MATCH($E2111,CL,0)),"Unknown",INDIRECT("'C'!$A$"&amp;MATCH($E2111,CL,0)+1)))</f>
        <v/>
      </c>
      <c r="T2111" s="154" t="str">
        <f ca="1">IF(B2111="","",IF(ISERROR(MATCH($J2111,SorP!$B$1:$B$6226,0)),"",INDIRECT("'SorP'!$A$"&amp;MATCH($S2111&amp;$J2111,SorP!C:C,0))))</f>
        <v/>
      </c>
      <c r="U2111" s="167"/>
      <c r="V2111" s="168" t="e">
        <f>IF(C2111="",NA(),MATCH($B2111&amp;$C2111,'Smelter Look-up'!$J:$J,0))</f>
        <v>#N/A</v>
      </c>
      <c r="X2111" s="169">
        <f t="shared" ca="1" si="168"/>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ca="1" si="169"/>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ref="AB2117:AB2180" si="170">IF(C2117="","",B2117)</f>
        <v/>
      </c>
      <c r="AC2117" s="169" t="str">
        <f t="shared" ref="AC2117:AC2180" si="171">B2117</f>
        <v/>
      </c>
      <c r="AD2117" s="169" t="str">
        <f t="shared" ref="AD2117:AD2180" si="172">IF(C2117="Smelter not listed",D2117,C2117)</f>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si="170"/>
        <v/>
      </c>
      <c r="AC2118" s="169" t="str">
        <f t="shared" si="171"/>
        <v/>
      </c>
      <c r="AD2118" s="169" t="str">
        <f t="shared" si="172"/>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ref="X2174:X2237" ca="1" si="173">IF(AND(C2174="Smelter not listed",OR(LEN(D2174)=0,LEN(E2174)=0)),1,0)</f>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ref="S2175:S2238" ca="1" si="174">IF(B2175="","",IF(ISERROR(MATCH($E2175,CL,0)),"Unknown",INDIRECT("'C'!$A$"&amp;MATCH($E2175,CL,0)+1)))</f>
        <v/>
      </c>
      <c r="T2175" s="154" t="str">
        <f ca="1">IF(B2175="","",IF(ISERROR(MATCH($J2175,SorP!$B$1:$B$6226,0)),"",INDIRECT("'SorP'!$A$"&amp;MATCH($S2175&amp;$J2175,SorP!C:C,0))))</f>
        <v/>
      </c>
      <c r="U2175" s="167"/>
      <c r="V2175" s="168" t="e">
        <f>IF(C2175="",NA(),MATCH($B2175&amp;$C2175,'Smelter Look-up'!$J:$J,0))</f>
        <v>#N/A</v>
      </c>
      <c r="X2175" s="169">
        <f t="shared" ca="1" si="173"/>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ca="1" si="174"/>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ref="AB2181:AB2244" si="175">IF(C2181="","",B2181)</f>
        <v/>
      </c>
      <c r="AC2181" s="169" t="str">
        <f t="shared" ref="AC2181:AC2244" si="176">B2181</f>
        <v/>
      </c>
      <c r="AD2181" s="169" t="str">
        <f t="shared" ref="AD2181:AD2244" si="177">IF(C2181="Smelter not listed",D2181,C2181)</f>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si="175"/>
        <v/>
      </c>
      <c r="AC2182" s="169" t="str">
        <f t="shared" si="176"/>
        <v/>
      </c>
      <c r="AD2182" s="169" t="str">
        <f t="shared" si="177"/>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ref="X2238:X2301" ca="1" si="178">IF(AND(C2238="Smelter not listed",OR(LEN(D2238)=0,LEN(E2238)=0)),1,0)</f>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ref="S2239:S2302" ca="1" si="179">IF(B2239="","",IF(ISERROR(MATCH($E2239,CL,0)),"Unknown",INDIRECT("'C'!$A$"&amp;MATCH($E2239,CL,0)+1)))</f>
        <v/>
      </c>
      <c r="T2239" s="154" t="str">
        <f ca="1">IF(B2239="","",IF(ISERROR(MATCH($J2239,SorP!$B$1:$B$6226,0)),"",INDIRECT("'SorP'!$A$"&amp;MATCH($S2239&amp;$J2239,SorP!C:C,0))))</f>
        <v/>
      </c>
      <c r="U2239" s="167"/>
      <c r="V2239" s="168" t="e">
        <f>IF(C2239="",NA(),MATCH($B2239&amp;$C2239,'Smelter Look-up'!$J:$J,0))</f>
        <v>#N/A</v>
      </c>
      <c r="X2239" s="169">
        <f t="shared" ca="1" si="178"/>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ca="1" si="179"/>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ref="AB2245:AB2308" si="180">IF(C2245="","",B2245)</f>
        <v/>
      </c>
      <c r="AC2245" s="169" t="str">
        <f t="shared" ref="AC2245:AC2308" si="181">B2245</f>
        <v/>
      </c>
      <c r="AD2245" s="169" t="str">
        <f t="shared" ref="AD2245:AD2308" si="182">IF(C2245="Smelter not listed",D2245,C2245)</f>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si="180"/>
        <v/>
      </c>
      <c r="AC2246" s="169" t="str">
        <f t="shared" si="181"/>
        <v/>
      </c>
      <c r="AD2246" s="169" t="str">
        <f t="shared" si="182"/>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ref="X2302:X2365" ca="1" si="183">IF(AND(C2302="Smelter not listed",OR(LEN(D2302)=0,LEN(E2302)=0)),1,0)</f>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ref="S2303:S2366" ca="1" si="184">IF(B2303="","",IF(ISERROR(MATCH($E2303,CL,0)),"Unknown",INDIRECT("'C'!$A$"&amp;MATCH($E2303,CL,0)+1)))</f>
        <v/>
      </c>
      <c r="T2303" s="154" t="str">
        <f ca="1">IF(B2303="","",IF(ISERROR(MATCH($J2303,SorP!$B$1:$B$6226,0)),"",INDIRECT("'SorP'!$A$"&amp;MATCH($S2303&amp;$J2303,SorP!C:C,0))))</f>
        <v/>
      </c>
      <c r="U2303" s="167"/>
      <c r="V2303" s="168" t="e">
        <f>IF(C2303="",NA(),MATCH($B2303&amp;$C2303,'Smelter Look-up'!$J:$J,0))</f>
        <v>#N/A</v>
      </c>
      <c r="X2303" s="169">
        <f t="shared" ca="1" si="183"/>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ca="1" si="184"/>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ref="AB2309:AB2372" si="185">IF(C2309="","",B2309)</f>
        <v/>
      </c>
      <c r="AC2309" s="169" t="str">
        <f t="shared" ref="AC2309:AC2372" si="186">B2309</f>
        <v/>
      </c>
      <c r="AD2309" s="169" t="str">
        <f t="shared" ref="AD2309:AD2372" si="187">IF(C2309="Smelter not listed",D2309,C2309)</f>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si="185"/>
        <v/>
      </c>
      <c r="AC2310" s="169" t="str">
        <f t="shared" si="186"/>
        <v/>
      </c>
      <c r="AD2310" s="169" t="str">
        <f t="shared" si="187"/>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ref="X2366:X2429" ca="1" si="188">IF(AND(C2366="Smelter not listed",OR(LEN(D2366)=0,LEN(E2366)=0)),1,0)</f>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ref="S2367:S2430" ca="1" si="189">IF(B2367="","",IF(ISERROR(MATCH($E2367,CL,0)),"Unknown",INDIRECT("'C'!$A$"&amp;MATCH($E2367,CL,0)+1)))</f>
        <v/>
      </c>
      <c r="T2367" s="154" t="str">
        <f ca="1">IF(B2367="","",IF(ISERROR(MATCH($J2367,SorP!$B$1:$B$6226,0)),"",INDIRECT("'SorP'!$A$"&amp;MATCH($S2367&amp;$J2367,SorP!C:C,0))))</f>
        <v/>
      </c>
      <c r="U2367" s="167"/>
      <c r="V2367" s="168" t="e">
        <f>IF(C2367="",NA(),MATCH($B2367&amp;$C2367,'Smelter Look-up'!$J:$J,0))</f>
        <v>#N/A</v>
      </c>
      <c r="X2367" s="169">
        <f t="shared" ca="1" si="188"/>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ca="1" si="189"/>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ref="AB2373:AB2436" si="190">IF(C2373="","",B2373)</f>
        <v/>
      </c>
      <c r="AC2373" s="169" t="str">
        <f t="shared" ref="AC2373:AC2436" si="191">B2373</f>
        <v/>
      </c>
      <c r="AD2373" s="169" t="str">
        <f t="shared" ref="AD2373:AD2436" si="192">IF(C2373="Smelter not listed",D2373,C2373)</f>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si="190"/>
        <v/>
      </c>
      <c r="AC2374" s="169" t="str">
        <f t="shared" si="191"/>
        <v/>
      </c>
      <c r="AD2374" s="169" t="str">
        <f t="shared" si="192"/>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ref="X2430:X2493" ca="1" si="193">IF(AND(C2430="Smelter not listed",OR(LEN(D2430)=0,LEN(E2430)=0)),1,0)</f>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ref="S2431:S2496" ca="1" si="194">IF(B2431="","",IF(ISERROR(MATCH($E2431,CL,0)),"Unknown",INDIRECT("'C'!$A$"&amp;MATCH($E2431,CL,0)+1)))</f>
        <v/>
      </c>
      <c r="T2431" s="154" t="str">
        <f ca="1">IF(B2431="","",IF(ISERROR(MATCH($J2431,SorP!$B$1:$B$6226,0)),"",INDIRECT("'SorP'!$A$"&amp;MATCH($S2431&amp;$J2431,SorP!C:C,0))))</f>
        <v/>
      </c>
      <c r="U2431" s="167"/>
      <c r="V2431" s="168" t="e">
        <f>IF(C2431="",NA(),MATCH($B2431&amp;$C2431,'Smelter Look-up'!$J:$J,0))</f>
        <v>#N/A</v>
      </c>
      <c r="X2431" s="169">
        <f t="shared" ca="1" si="193"/>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ca="1" si="194"/>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ref="AB2437:AB2503" si="195">IF(C2437="","",B2437)</f>
        <v/>
      </c>
      <c r="AC2437" s="169" t="str">
        <f t="shared" ref="AC2437:AC2500" si="196">B2437</f>
        <v/>
      </c>
      <c r="AD2437" s="169" t="str">
        <f t="shared" ref="AD2437:AD2500" si="197">IF(C2437="Smelter not listed",D2437,C2437)</f>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si="195"/>
        <v/>
      </c>
      <c r="AC2438" s="169" t="str">
        <f t="shared" si="196"/>
        <v/>
      </c>
      <c r="AD2438" s="169" t="str">
        <f t="shared" si="197"/>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ref="X2494:X2503" ca="1" si="198">IF(AND(C2494="Smelter not listed",OR(LEN(D2494)=0,LEN(E2494)=0)),1,0)</f>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ca="1" si="198"/>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ht="20.25">
      <c r="A2497" s="203"/>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206"/>
      <c r="L2497" s="206"/>
      <c r="M2497" s="206"/>
      <c r="N2497" s="206"/>
      <c r="O2497" s="206"/>
      <c r="P2497" s="207"/>
      <c r="Q2497" s="208"/>
      <c r="R2497" s="148" t="str">
        <f ca="1">IF(ISERROR($V2497),"",OFFSET('Smelter Look-up'!$C$4,$V2497-4,0)&amp;"")</f>
        <v/>
      </c>
      <c r="S2497" s="154" t="str">
        <f t="shared" ref="S2497:S2502" ca="1" si="199">IF(B2497="","",IF(ISERROR(MATCH($E2497,CL,0)),"Unknown",INDIRECT("'C'!$A$"&amp;MATCH($E2497,CL,0)+1)))</f>
        <v/>
      </c>
      <c r="T2497" s="154" t="str">
        <f ca="1">IF(B2497="","",IF(ISERROR(MATCH($J2497,SorP!$B$1:$B$6226,0)),"",INDIRECT("'SorP'!$A$"&amp;MATCH($S2497&amp;$J2497,SorP!C:C,0))))</f>
        <v/>
      </c>
      <c r="U2497" s="167"/>
      <c r="V2497" s="168" t="e">
        <f>IF(C2497="",NA(),MATCH($B2497&amp;$C2497,'Smelter Look-up'!$J:$J,0))</f>
        <v>#N/A</v>
      </c>
      <c r="W2497" s="169"/>
      <c r="X2497" s="169">
        <f t="shared" ca="1" si="198"/>
        <v>0</v>
      </c>
      <c r="Y2497" s="169"/>
      <c r="Z2497" s="169"/>
      <c r="AA2497" s="169"/>
      <c r="AB2497" s="312" t="str">
        <f t="shared" si="195"/>
        <v/>
      </c>
      <c r="AC2497" s="169" t="str">
        <f t="shared" si="196"/>
        <v/>
      </c>
      <c r="AD2497" s="169" t="str">
        <f t="shared" si="197"/>
        <v/>
      </c>
      <c r="AE2497" s="169"/>
      <c r="AF2497" s="169"/>
      <c r="AG2497" s="169"/>
      <c r="AH2497" s="169"/>
      <c r="AI2497" s="169"/>
    </row>
    <row r="2498" spans="1:35" ht="20.25">
      <c r="A2498" s="154"/>
      <c r="B2498" s="303" t="str">
        <f>IF(LEN(A2498)=0,"",INDEX('Smelter Look-up'!$A:$A,MATCH($A2498,'Smelter Look-up'!$E:$E,0)))</f>
        <v/>
      </c>
      <c r="C2498" s="151" t="str">
        <f>IF(LEN(A2498)=0,"",INDEX('Smelter Look-up'!$C:$C,MATCH($A2498,'Smelter Look-up'!$E:$E,0)))</f>
        <v/>
      </c>
      <c r="D2498" s="234"/>
      <c r="E2498" s="234" t="str">
        <f ca="1">IF(ISERROR($V2498),"",OFFSET('Smelter Look-up'!$D$4,$V2498-4,0)&amp;"")</f>
        <v/>
      </c>
      <c r="F2498" s="234" t="str">
        <f ca="1">IF(ISERROR($V2498),"",OFFSET('Smelter Look-up'!$E$4,$V2498-4,0))</f>
        <v/>
      </c>
      <c r="G2498" s="234"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149"/>
      <c r="L2498" s="149"/>
      <c r="M2498" s="149"/>
      <c r="N2498" s="149"/>
      <c r="O2498" s="149"/>
      <c r="P2498" s="235"/>
      <c r="Q2498" s="150"/>
      <c r="R2498" s="233" t="str">
        <f ca="1">IF(ISERROR($V2498),"",OFFSET('Smelter Look-up'!$C$4,$V2498-4,0)&amp;"")</f>
        <v/>
      </c>
      <c r="S2498" s="154" t="str">
        <f t="shared" ca="1" si="199"/>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203"/>
      <c r="B2499" s="303" t="str">
        <f>IF(LEN(A2499)=0,"",INDEX('Smelter Look-up'!$A:$A,MATCH($A2499,'Smelter Look-up'!$E:$E,0)))</f>
        <v/>
      </c>
      <c r="C2499" s="151" t="str">
        <f>IF(LEN(A2499)=0,"",INDEX('Smelter Look-up'!$C:$C,MATCH($A2499,'Smelter Look-up'!$E:$E,0)))</f>
        <v/>
      </c>
      <c r="D2499" s="148"/>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206"/>
      <c r="L2499" s="206"/>
      <c r="M2499" s="206"/>
      <c r="N2499" s="206"/>
      <c r="O2499" s="206"/>
      <c r="P2499" s="369"/>
      <c r="Q2499" s="208"/>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ref="AC2501:AC2503" si="200">B2501</f>
        <v/>
      </c>
      <c r="AD2501" s="169" t="str">
        <f t="shared" ref="AD2501:AD2503" si="201">IF(C2501="Smelter not listed",D2501,C2501)</f>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si="200"/>
        <v/>
      </c>
      <c r="AD2502" s="169" t="str">
        <f t="shared" si="201"/>
        <v/>
      </c>
      <c r="AE2502" s="169"/>
      <c r="AF2502" s="169"/>
      <c r="AG2502" s="169"/>
      <c r="AH2502" s="169"/>
      <c r="AI2502" s="169"/>
    </row>
    <row r="2503" spans="1:35" ht="21" thickBot="1">
      <c r="A2503" s="209"/>
      <c r="B2503" s="304" t="str">
        <f>IF(LEN(A2503)=0,"",INDEX('Smelter Look-up'!$A:$A,MATCH($A2503,'Smelter Look-up'!$E:$E,0)))</f>
        <v/>
      </c>
      <c r="C2503" s="236" t="str">
        <f>IF(LEN(A2503)=0,"",INDEX('Smelter Look-up'!$C:$C,MATCH($A2503,'Smelter Look-up'!$E:$E,0)))</f>
        <v/>
      </c>
      <c r="D2503" s="210"/>
      <c r="E2503" s="210" t="str">
        <f ca="1">IF(ISERROR($V2503),"",OFFSET('Smelter Look-up'!$D$4,$V2503-4,0)&amp;"")</f>
        <v/>
      </c>
      <c r="F2503" s="210" t="str">
        <f ca="1">IF(ISERROR($V2503),"",OFFSET('Smelter Look-up'!$E$4,$V2503-4,0))</f>
        <v/>
      </c>
      <c r="G2503" s="210" t="str">
        <f ca="1">IF(C2503=$X$4,"Enter smelter details",IF(ISERROR($V2503),"",OFFSET('Smelter Look-up'!$F$4,$V2503-4,0)))</f>
        <v/>
      </c>
      <c r="H2503" s="211" t="str">
        <f ca="1">IF(ISERROR($V2503),"",OFFSET('Smelter Look-up'!$G$4,$V2503-4,0))</f>
        <v/>
      </c>
      <c r="I2503" s="212" t="str">
        <f ca="1">IF(ISERROR($V2503),"",OFFSET('Smelter Look-up'!$H$4,$V2503-4,0))</f>
        <v/>
      </c>
      <c r="J2503" s="212" t="str">
        <f ca="1">IF(ISERROR($V2503),"",OFFSET('Smelter Look-up'!$I$4,$V2503-4,0))</f>
        <v/>
      </c>
      <c r="K2503" s="213"/>
      <c r="L2503" s="213"/>
      <c r="M2503" s="213"/>
      <c r="N2503" s="213"/>
      <c r="O2503" s="213"/>
      <c r="P2503" s="214"/>
      <c r="Q2503" s="237"/>
      <c r="R2503" s="215" t="str">
        <f ca="1">IF(ISERROR($V2503),"",OFFSET('Smelter Look-up'!$C$4,$V2503-4,0)&amp;"")</f>
        <v/>
      </c>
      <c r="S2503" s="154" t="str">
        <f t="shared" ref="S2503" ca="1" si="202">IF(B2503="","",IF(ISERROR(MATCH($E2503,CL,0)),"Unknown",INDIRECT("'C'!$A$"&amp;MATCH($E2503,CL,0)+1)))</f>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8">
      <formula>$A$5:$Q1994&lt;&gt;""</formula>
    </cfRule>
  </conditionalFormatting>
  <conditionalFormatting sqref="B5:B2503">
    <cfRule type="expression" dxfId="15" priority="4">
      <formula>IF($B5="",TRUE)</formula>
    </cfRule>
  </conditionalFormatting>
  <conditionalFormatting sqref="C5:C2503">
    <cfRule type="expression" dxfId="14" priority="13" stopIfTrue="1">
      <formula>IF(AND(B5&lt;&gt;"",C5=""),TRUE)</formula>
    </cfRule>
  </conditionalFormatting>
  <conditionalFormatting sqref="D5:D2503">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3">
    <cfRule type="expression" dxfId="11" priority="1" stopIfTrue="1">
      <formula>IF(AND(E5="",$C5=$X$4),TRUE)</formula>
    </cfRule>
    <cfRule type="expression" dxfId="10" priority="9" stopIfTrue="1">
      <formula>IF($C5="Smelter not yet identified",TRUE)</formula>
    </cfRule>
  </conditionalFormatting>
  <conditionalFormatting sqref="G5:G2503">
    <cfRule type="expression" dxfId="9" priority="11" stopIfTrue="1">
      <formula>IF(FIND("Enter smelter details",G5),TRUE)</formula>
    </cfRule>
  </conditionalFormatting>
  <dataValidations count="5">
    <dataValidation allowBlank="1" showErrorMessage="1" sqref="F5:G2503" xr:uid="{00000000-0002-0000-0400-000001000000}"/>
    <dataValidation type="list" allowBlank="1" showInputMessage="1" showErrorMessage="1" sqref="E5:E2503" xr:uid="{00000000-0002-0000-0400-000002000000}">
      <formula1>CL</formula1>
    </dataValidation>
    <dataValidation type="list" allowBlank="1" showInputMessage="1" showErrorMessage="1" sqref="P5:P2503" xr:uid="{00000000-0002-0000-0400-000003000000}">
      <formula1>$AH$2:$AH$4</formula1>
    </dataValidation>
    <dataValidation type="list" showInputMessage="1" showErrorMessage="1" sqref="C5:C2503" xr:uid="{468568F1-1491-4DEF-8101-18D7C78AC7D3}">
      <formula1>SN</formula1>
    </dataValidation>
    <dataValidation type="list" allowBlank="1" showInputMessage="1" showErrorMessage="1" sqref="B5:B250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9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0" activePane="bottomRight" state="frozen"/>
      <selection pane="topRight" activeCell="B24" sqref="B24:J24"/>
      <selection pane="bottomLeft" activeCell="B24" sqref="B24:J24"/>
      <selection pane="bottomRight" activeCell="D115" sqref="D115"/>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Champlain Cable Corporation</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Mark Blanco</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mblanco@champcable.com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9158600010 ext. 4121</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Mark Blanco</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mblanco@champcable.com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45992</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No</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No</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f>Declaration!D42</f>
        <v>0</v>
      </c>
      <c r="C28" s="135" t="str">
        <f t="shared" ref="C28:C37" ca="1" si="9">IF(H28=1,J28,I28)</f>
        <v>Complete</v>
      </c>
      <c r="D28" s="314" t="str">
        <f>IF(H28=1,"Click here to answer question 2 for specified mineral","")</f>
        <v/>
      </c>
      <c r="E28" s="16" t="s">
        <v>15</v>
      </c>
      <c r="F28" s="83">
        <f>IF(OR(A17="",B17="No",B17="Unknown",B17="Not declaring"),0,1)</f>
        <v>0</v>
      </c>
      <c r="G28" s="61">
        <f>IF(B28=0,1,0)</f>
        <v>1</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f>Declaration!D54</f>
        <v>0</v>
      </c>
      <c r="C39" s="135" t="str">
        <f t="shared" ca="1" si="3"/>
        <v>Complete</v>
      </c>
      <c r="D39" s="316" t="str">
        <f>IF(H39=1,"Click here to answer question 3 for Specified mineral","")</f>
        <v/>
      </c>
      <c r="E39" s="16" t="s">
        <v>15</v>
      </c>
      <c r="F39" s="83">
        <f>IF(OR(A17="",B17="No",B17="Unknown",B17="Not declaring",B28="No",B28="Unknown"),0,1)</f>
        <v>0</v>
      </c>
      <c r="G39" s="61">
        <f t="shared" ref="G39:G111" si="14">IF(B39=0,1,0)</f>
        <v>1</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f>Declaration!D66</f>
        <v>0</v>
      </c>
      <c r="C50" s="135" t="str">
        <f ca="1">IF(H50=1,J50,I50)</f>
        <v>Complete</v>
      </c>
      <c r="D50" s="316" t="str">
        <f>IF(H50=1,"Click here to answer question 4 for specified mineral","")</f>
        <v/>
      </c>
      <c r="E50" s="16" t="s">
        <v>15</v>
      </c>
      <c r="F50" s="83">
        <f>F39</f>
        <v>0</v>
      </c>
      <c r="G50" s="61">
        <f>IF(B50=0,1,0)</f>
        <v>1</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f>Declaration!D78</f>
        <v>0</v>
      </c>
      <c r="C61" s="135" t="str">
        <f t="shared" ca="1" si="3"/>
        <v>Complete</v>
      </c>
      <c r="D61" s="317" t="str">
        <f>IF(H61=1,"Click here to answer question 5 for specified mineral","")</f>
        <v/>
      </c>
      <c r="E61" s="16" t="s">
        <v>18</v>
      </c>
      <c r="F61" s="83">
        <f>F50</f>
        <v>0</v>
      </c>
      <c r="G61" s="61">
        <f t="shared" si="14"/>
        <v>1</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f>Declaration!D90</f>
        <v>0</v>
      </c>
      <c r="C72" s="135" t="str">
        <f t="shared" ca="1" si="3"/>
        <v>Complete</v>
      </c>
      <c r="D72" s="317" t="str">
        <f>IF(H72=1,"Click here to answer question 6 for specified mineral","")</f>
        <v/>
      </c>
      <c r="E72" s="16" t="s">
        <v>13</v>
      </c>
      <c r="F72" s="83">
        <f>F61</f>
        <v>0</v>
      </c>
      <c r="G72" s="61">
        <f t="shared" ref="G72" si="29">IF(B72=0,1,0)</f>
        <v>1</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f>Declaration!D102</f>
        <v>0</v>
      </c>
      <c r="C83" s="135" t="str">
        <f t="shared" ref="C83:C92" ca="1" si="36">IF(H83=1,J83,I83)</f>
        <v>Complete</v>
      </c>
      <c r="D83" s="317" t="str">
        <f>IF(H83=1,"Click here to answer question 7 for specified mineral","")</f>
        <v/>
      </c>
      <c r="E83" s="16" t="s">
        <v>15</v>
      </c>
      <c r="F83" s="83">
        <f>F72</f>
        <v>0</v>
      </c>
      <c r="G83" s="61">
        <f t="shared" ref="G83" si="37">IF(B83=0,1,0)</f>
        <v>1</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www.champcable.com/suppliers/</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f>Declaration!D120</f>
        <v>0</v>
      </c>
      <c r="C98" s="135" t="str">
        <f t="shared" ref="C98:C112" ca="1" si="44">IF(H98=1,J98,I98)</f>
        <v>Complete</v>
      </c>
      <c r="D98" s="319" t="str">
        <f>IF(H98=1,"Click here to answer question (C)","")</f>
        <v/>
      </c>
      <c r="E98" s="16"/>
      <c r="F98" s="83">
        <f>F39</f>
        <v>0</v>
      </c>
      <c r="G98" s="61">
        <f t="shared" si="14"/>
        <v>1</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No</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0</v>
      </c>
      <c r="G114" s="61">
        <f>IF(AND(COUNTIF(SmelterIdetifiedForMetal,A114)&gt;0,COUNTIF('Smelter List'!AB$5:AB$2503,A114)&gt;0),0,1)</f>
        <v>1</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List'!AB$5:AB$2503,A115)&gt;0),0,1)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List'!AB$5:AB$2503,A116)&gt;0),0,1)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List'!AB$5:AB$2503,A117)&gt;0),0,1)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List'!AB$5:AB$2503,A118)&gt;0),0,1)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0</v>
      </c>
      <c r="G119" s="61">
        <f>IF(AND(COUNTIF(SmelterIdetifiedForMetal,A119)&gt;0,COUNTIF('Smelter List'!AB$5:AB$2503,A119)&gt;0),0,1)</f>
        <v>1</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183"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Mark Blanco</cp:lastModifiedBy>
  <cp:revision/>
  <dcterms:created xsi:type="dcterms:W3CDTF">2010-06-21T21:00:23Z</dcterms:created>
  <dcterms:modified xsi:type="dcterms:W3CDTF">2025-12-01T18:16:43Z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